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d08f28ec0d33fb/Documents/MEGA/MEGAsync/Paper_Connection/"/>
    </mc:Choice>
  </mc:AlternateContent>
  <xr:revisionPtr revIDLastSave="590" documentId="8_{4E2F177E-E01B-47BA-9736-C4EAEC260853}" xr6:coauthVersionLast="47" xr6:coauthVersionMax="47" xr10:uidLastSave="{CF588D96-F90F-4D05-BAB4-1235B92DCBCE}"/>
  <bookViews>
    <workbookView xWindow="20370" yWindow="15" windowWidth="29040" windowHeight="15720" activeTab="2" xr2:uid="{CD7BBC95-FEC4-4CFE-8DA2-F5E54095B1F2}"/>
  </bookViews>
  <sheets>
    <sheet name="Sales_Rep_Top_10" sheetId="4" r:id="rId1"/>
    <sheet name="Data_Cust_Perf" sheetId="1" r:id="rId2"/>
    <sheet name="Drop_Down_Data" sheetId="2" r:id="rId3"/>
    <sheet name="Report_Info" sheetId="8" r:id="rId4"/>
  </sheets>
  <definedNames>
    <definedName name="Lookup_Sales_Rep">Drop_Down_Data!$C$2:$C$45</definedName>
    <definedName name="Lookup_Year">Drop_Down_Data!$A$2:$A$4</definedName>
    <definedName name="_xlnm.Print_Area" localSheetId="0">Sales_Rep_Top_10!$D$1:$T$20</definedName>
    <definedName name="Select_Sales_Rep">Sales_Rep_Top_10!$B$5</definedName>
    <definedName name="Select_Year">Sales_Rep_Top_10!$B$3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A2" i="2" a="1"/>
  <c r="A2" i="2" s="1"/>
  <c r="K7" i="4"/>
  <c r="K8" i="4"/>
  <c r="K9" i="4"/>
  <c r="K10" i="4"/>
  <c r="K11" i="4"/>
  <c r="K12" i="4"/>
  <c r="K13" i="4"/>
  <c r="K14" i="4"/>
  <c r="K15" i="4"/>
  <c r="K16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H4" i="4"/>
  <c r="F4" i="4"/>
  <c r="Q17" i="4"/>
  <c r="R17" i="4"/>
  <c r="S17" i="4"/>
  <c r="R19" i="4"/>
  <c r="S19" i="4"/>
  <c r="Q19" i="4"/>
  <c r="O19" i="4"/>
  <c r="M19" i="4"/>
  <c r="L19" i="4"/>
  <c r="F8" i="4"/>
  <c r="G8" i="4"/>
  <c r="H8" i="4"/>
  <c r="I8" i="4"/>
  <c r="J8" i="4"/>
  <c r="F9" i="4"/>
  <c r="G9" i="4"/>
  <c r="H9" i="4"/>
  <c r="I9" i="4"/>
  <c r="J9" i="4"/>
  <c r="F10" i="4"/>
  <c r="G10" i="4"/>
  <c r="H10" i="4"/>
  <c r="I10" i="4"/>
  <c r="J10" i="4"/>
  <c r="F11" i="4"/>
  <c r="G11" i="4"/>
  <c r="H11" i="4"/>
  <c r="I11" i="4"/>
  <c r="J11" i="4"/>
  <c r="F12" i="4"/>
  <c r="G12" i="4"/>
  <c r="H12" i="4"/>
  <c r="I12" i="4"/>
  <c r="J12" i="4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J7" i="4"/>
  <c r="I7" i="4"/>
  <c r="H7" i="4"/>
  <c r="G7" i="4"/>
  <c r="F7" i="4"/>
  <c r="Q10" i="4" l="1"/>
  <c r="M10" i="4"/>
  <c r="S10" i="4"/>
  <c r="O10" i="4"/>
  <c r="R10" i="4"/>
  <c r="N10" i="4"/>
  <c r="P10" i="4"/>
  <c r="L10" i="4"/>
  <c r="Q7" i="4"/>
  <c r="M7" i="4"/>
  <c r="S7" i="4"/>
  <c r="O7" i="4"/>
  <c r="R7" i="4"/>
  <c r="N7" i="4"/>
  <c r="P7" i="4"/>
  <c r="L7" i="4"/>
  <c r="Q13" i="4"/>
  <c r="M13" i="4"/>
  <c r="S13" i="4"/>
  <c r="O13" i="4"/>
  <c r="R13" i="4"/>
  <c r="N13" i="4"/>
  <c r="P13" i="4"/>
  <c r="L13" i="4"/>
  <c r="Q9" i="4"/>
  <c r="M9" i="4"/>
  <c r="S9" i="4"/>
  <c r="O9" i="4"/>
  <c r="R9" i="4"/>
  <c r="N9" i="4"/>
  <c r="P9" i="4"/>
  <c r="L9" i="4"/>
  <c r="Q14" i="4"/>
  <c r="M14" i="4"/>
  <c r="S14" i="4"/>
  <c r="O14" i="4"/>
  <c r="R14" i="4"/>
  <c r="N14" i="4"/>
  <c r="P14" i="4"/>
  <c r="L14" i="4"/>
  <c r="S16" i="4"/>
  <c r="R16" i="4"/>
  <c r="Q16" i="4"/>
  <c r="M16" i="4"/>
  <c r="N16" i="4"/>
  <c r="P16" i="4"/>
  <c r="L16" i="4"/>
  <c r="O16" i="4"/>
  <c r="Q12" i="4"/>
  <c r="M12" i="4"/>
  <c r="S12" i="4"/>
  <c r="O12" i="4"/>
  <c r="R12" i="4"/>
  <c r="N12" i="4"/>
  <c r="P12" i="4"/>
  <c r="L12" i="4"/>
  <c r="Q8" i="4"/>
  <c r="M8" i="4"/>
  <c r="S8" i="4"/>
  <c r="O8" i="4"/>
  <c r="R8" i="4"/>
  <c r="N8" i="4"/>
  <c r="P8" i="4"/>
  <c r="L8" i="4"/>
  <c r="Q15" i="4"/>
  <c r="M15" i="4"/>
  <c r="S15" i="4"/>
  <c r="O15" i="4"/>
  <c r="R15" i="4"/>
  <c r="N15" i="4"/>
  <c r="P15" i="4"/>
  <c r="L15" i="4"/>
  <c r="Q11" i="4"/>
  <c r="M11" i="4"/>
  <c r="S11" i="4"/>
  <c r="O11" i="4"/>
  <c r="R11" i="4"/>
  <c r="N11" i="4"/>
  <c r="P11" i="4"/>
  <c r="L11" i="4"/>
  <c r="N19" i="4"/>
  <c r="P19" i="4"/>
  <c r="V1527" i="1" a="1"/>
  <c r="V1527" i="1" s="1"/>
  <c r="V1526" i="1" a="1"/>
  <c r="V1526" i="1" s="1"/>
  <c r="V1525" i="1" a="1"/>
  <c r="V1525" i="1" s="1"/>
  <c r="V1524" i="1" a="1"/>
  <c r="V1524" i="1" s="1"/>
  <c r="V1523" i="1" a="1"/>
  <c r="V1523" i="1" s="1"/>
  <c r="V1522" i="1" a="1"/>
  <c r="V1522" i="1" s="1"/>
  <c r="V1521" i="1" a="1"/>
  <c r="V1521" i="1" s="1"/>
  <c r="V1520" i="1" a="1"/>
  <c r="V1520" i="1" s="1"/>
  <c r="V1519" i="1" a="1"/>
  <c r="V1519" i="1" s="1"/>
  <c r="V1518" i="1" a="1"/>
  <c r="V1518" i="1" s="1"/>
  <c r="V1517" i="1" a="1"/>
  <c r="V1517" i="1" s="1"/>
  <c r="V1516" i="1" a="1"/>
  <c r="V1516" i="1" s="1"/>
  <c r="V1515" i="1" a="1"/>
  <c r="V1515" i="1" s="1"/>
  <c r="V1514" i="1" a="1"/>
  <c r="V1514" i="1" s="1"/>
  <c r="V1513" i="1" a="1"/>
  <c r="V1513" i="1" s="1"/>
  <c r="V1512" i="1" a="1"/>
  <c r="V1512" i="1" s="1"/>
  <c r="V1511" i="1" a="1"/>
  <c r="V1511" i="1" s="1"/>
  <c r="V1510" i="1" a="1"/>
  <c r="V1510" i="1" s="1"/>
  <c r="V1509" i="1" a="1"/>
  <c r="V1509" i="1" s="1"/>
  <c r="V1508" i="1" a="1"/>
  <c r="V1508" i="1" s="1"/>
  <c r="V1507" i="1" a="1"/>
  <c r="V1507" i="1" s="1"/>
  <c r="V1506" i="1" a="1"/>
  <c r="V1506" i="1" s="1"/>
  <c r="V1505" i="1" a="1"/>
  <c r="V1505" i="1" s="1"/>
  <c r="V1504" i="1" a="1"/>
  <c r="V1504" i="1" s="1"/>
  <c r="V1503" i="1" a="1"/>
  <c r="V1503" i="1" s="1"/>
  <c r="V1502" i="1" a="1"/>
  <c r="V1502" i="1" s="1"/>
  <c r="V1501" i="1" a="1"/>
  <c r="V1501" i="1" s="1"/>
  <c r="V1500" i="1" a="1"/>
  <c r="V1500" i="1" s="1"/>
  <c r="V1499" i="1" a="1"/>
  <c r="V1499" i="1" s="1"/>
  <c r="V1498" i="1" a="1"/>
  <c r="V1498" i="1" s="1"/>
  <c r="V1497" i="1" a="1"/>
  <c r="V1497" i="1" s="1"/>
  <c r="V1496" i="1" a="1"/>
  <c r="V1496" i="1" s="1"/>
  <c r="V1495" i="1" a="1"/>
  <c r="V1495" i="1" s="1"/>
  <c r="V1494" i="1" a="1"/>
  <c r="V1494" i="1" s="1"/>
  <c r="V1493" i="1" a="1"/>
  <c r="V1493" i="1" s="1"/>
  <c r="V1492" i="1" a="1"/>
  <c r="V1492" i="1" s="1"/>
  <c r="V1491" i="1" a="1"/>
  <c r="V1491" i="1" s="1"/>
  <c r="V1490" i="1" a="1"/>
  <c r="V1490" i="1" s="1"/>
  <c r="V1489" i="1" a="1"/>
  <c r="V1489" i="1" s="1"/>
  <c r="V1488" i="1" a="1"/>
  <c r="V1488" i="1" s="1"/>
  <c r="V1487" i="1" a="1"/>
  <c r="V1487" i="1" s="1"/>
  <c r="V1486" i="1" a="1"/>
  <c r="V1486" i="1" s="1"/>
  <c r="V1485" i="1" a="1"/>
  <c r="V1485" i="1" s="1"/>
  <c r="V1484" i="1" a="1"/>
  <c r="V1484" i="1" s="1"/>
  <c r="V1483" i="1" a="1"/>
  <c r="V1483" i="1" s="1"/>
  <c r="V1482" i="1" a="1"/>
  <c r="V1482" i="1" s="1"/>
  <c r="V1481" i="1" a="1"/>
  <c r="V1481" i="1" s="1"/>
  <c r="V1480" i="1" a="1"/>
  <c r="V1480" i="1" s="1"/>
  <c r="V1479" i="1" a="1"/>
  <c r="V1479" i="1" s="1"/>
  <c r="V1478" i="1" a="1"/>
  <c r="V1478" i="1" s="1"/>
  <c r="V1477" i="1" a="1"/>
  <c r="V1477" i="1" s="1"/>
  <c r="V1476" i="1" a="1"/>
  <c r="V1476" i="1" s="1"/>
  <c r="V1475" i="1" a="1"/>
  <c r="V1475" i="1" s="1"/>
  <c r="V1474" i="1" a="1"/>
  <c r="V1474" i="1" s="1"/>
  <c r="V1473" i="1" a="1"/>
  <c r="V1473" i="1" s="1"/>
  <c r="V1472" i="1" a="1"/>
  <c r="V1472" i="1" s="1"/>
  <c r="V1471" i="1" a="1"/>
  <c r="V1471" i="1" s="1"/>
  <c r="V1470" i="1" a="1"/>
  <c r="V1470" i="1" s="1"/>
  <c r="V1469" i="1" a="1"/>
  <c r="V1469" i="1" s="1"/>
  <c r="V1468" i="1" a="1"/>
  <c r="V1468" i="1" s="1"/>
  <c r="V1467" i="1" a="1"/>
  <c r="V1467" i="1" s="1"/>
  <c r="V1466" i="1" a="1"/>
  <c r="V1466" i="1" s="1"/>
  <c r="V1465" i="1" a="1"/>
  <c r="V1465" i="1" s="1"/>
  <c r="V1464" i="1" a="1"/>
  <c r="V1464" i="1" s="1"/>
  <c r="V1463" i="1" a="1"/>
  <c r="V1463" i="1" s="1"/>
  <c r="V1462" i="1" a="1"/>
  <c r="V1462" i="1" s="1"/>
  <c r="V1461" i="1" a="1"/>
  <c r="V1461" i="1" s="1"/>
  <c r="V1460" i="1" a="1"/>
  <c r="V1460" i="1" s="1"/>
  <c r="V1459" i="1" a="1"/>
  <c r="V1459" i="1" s="1"/>
  <c r="V1458" i="1" a="1"/>
  <c r="V1458" i="1" s="1"/>
  <c r="V1457" i="1" a="1"/>
  <c r="V1457" i="1" s="1"/>
  <c r="V1456" i="1" a="1"/>
  <c r="V1456" i="1" s="1"/>
  <c r="V1455" i="1" a="1"/>
  <c r="V1455" i="1" s="1"/>
  <c r="V1454" i="1" a="1"/>
  <c r="V1454" i="1" s="1"/>
  <c r="V1453" i="1" a="1"/>
  <c r="V1453" i="1" s="1"/>
  <c r="V1452" i="1" a="1"/>
  <c r="V1452" i="1" s="1"/>
  <c r="V1451" i="1" a="1"/>
  <c r="V1451" i="1" s="1"/>
  <c r="V1450" i="1" a="1"/>
  <c r="V1450" i="1" s="1"/>
  <c r="V1449" i="1" a="1"/>
  <c r="V1449" i="1" s="1"/>
  <c r="V1448" i="1" a="1"/>
  <c r="V1448" i="1" s="1"/>
  <c r="V1447" i="1" a="1"/>
  <c r="V1447" i="1" s="1"/>
  <c r="V1446" i="1" a="1"/>
  <c r="V1446" i="1" s="1"/>
  <c r="V1445" i="1" a="1"/>
  <c r="V1445" i="1" s="1"/>
  <c r="V1444" i="1" a="1"/>
  <c r="V1444" i="1" s="1"/>
  <c r="V1443" i="1" a="1"/>
  <c r="V1443" i="1" s="1"/>
  <c r="V1442" i="1" a="1"/>
  <c r="V1442" i="1" s="1"/>
  <c r="V1441" i="1" a="1"/>
  <c r="V1441" i="1" s="1"/>
  <c r="V1440" i="1" a="1"/>
  <c r="V1440" i="1" s="1"/>
  <c r="V1439" i="1" a="1"/>
  <c r="V1439" i="1" s="1"/>
  <c r="V1438" i="1" a="1"/>
  <c r="V1438" i="1" s="1"/>
  <c r="V1437" i="1" a="1"/>
  <c r="V1437" i="1" s="1"/>
  <c r="V1436" i="1" a="1"/>
  <c r="V1436" i="1" s="1"/>
  <c r="V1435" i="1" a="1"/>
  <c r="V1435" i="1" s="1"/>
  <c r="V1434" i="1" a="1"/>
  <c r="V1434" i="1" s="1"/>
  <c r="V1433" i="1" a="1"/>
  <c r="V1433" i="1" s="1"/>
  <c r="V1432" i="1" a="1"/>
  <c r="V1432" i="1" s="1"/>
  <c r="V1431" i="1" a="1"/>
  <c r="V1431" i="1" s="1"/>
  <c r="V1430" i="1" a="1"/>
  <c r="V1430" i="1" s="1"/>
  <c r="V1429" i="1" a="1"/>
  <c r="V1429" i="1" s="1"/>
  <c r="V1428" i="1" a="1"/>
  <c r="V1428" i="1" s="1"/>
  <c r="V1427" i="1" a="1"/>
  <c r="V1427" i="1" s="1"/>
  <c r="V1426" i="1" a="1"/>
  <c r="V1426" i="1" s="1"/>
  <c r="V1425" i="1" a="1"/>
  <c r="V1425" i="1" s="1"/>
  <c r="V1424" i="1" a="1"/>
  <c r="V1424" i="1" s="1"/>
  <c r="V1423" i="1" a="1"/>
  <c r="V1423" i="1" s="1"/>
  <c r="V1422" i="1" a="1"/>
  <c r="V1422" i="1" s="1"/>
  <c r="V1421" i="1" a="1"/>
  <c r="V1421" i="1" s="1"/>
  <c r="V1420" i="1" a="1"/>
  <c r="V1420" i="1" s="1"/>
  <c r="V1419" i="1" a="1"/>
  <c r="V1419" i="1" s="1"/>
  <c r="V1418" i="1" a="1"/>
  <c r="V1418" i="1" s="1"/>
  <c r="V1417" i="1" a="1"/>
  <c r="V1417" i="1" s="1"/>
  <c r="V1416" i="1" a="1"/>
  <c r="V1416" i="1" s="1"/>
  <c r="V1415" i="1" a="1"/>
  <c r="V1415" i="1" s="1"/>
  <c r="V1414" i="1" a="1"/>
  <c r="V1414" i="1" s="1"/>
  <c r="V1413" i="1" a="1"/>
  <c r="V1413" i="1" s="1"/>
  <c r="V1412" i="1" a="1"/>
  <c r="V1412" i="1" s="1"/>
  <c r="V1411" i="1" a="1"/>
  <c r="V1411" i="1" s="1"/>
  <c r="V1410" i="1" a="1"/>
  <c r="V1410" i="1" s="1"/>
  <c r="V1409" i="1" a="1"/>
  <c r="V1409" i="1" s="1"/>
  <c r="V1408" i="1" a="1"/>
  <c r="V1408" i="1" s="1"/>
  <c r="V1407" i="1" a="1"/>
  <c r="V1407" i="1" s="1"/>
  <c r="V1406" i="1" a="1"/>
  <c r="V1406" i="1" s="1"/>
  <c r="V1405" i="1" a="1"/>
  <c r="V1405" i="1" s="1"/>
  <c r="V1404" i="1" a="1"/>
  <c r="V1404" i="1" s="1"/>
  <c r="V1403" i="1" a="1"/>
  <c r="V1403" i="1" s="1"/>
  <c r="V1402" i="1" a="1"/>
  <c r="V1402" i="1" s="1"/>
  <c r="V1401" i="1" a="1"/>
  <c r="V1401" i="1" s="1"/>
  <c r="V1400" i="1" a="1"/>
  <c r="V1400" i="1" s="1"/>
  <c r="V1399" i="1" a="1"/>
  <c r="V1399" i="1" s="1"/>
  <c r="V1398" i="1" a="1"/>
  <c r="V1398" i="1" s="1"/>
  <c r="V1397" i="1" a="1"/>
  <c r="V1397" i="1" s="1"/>
  <c r="V1396" i="1" a="1"/>
  <c r="V1396" i="1" s="1"/>
  <c r="V1395" i="1" a="1"/>
  <c r="V1395" i="1" s="1"/>
  <c r="V1394" i="1" a="1"/>
  <c r="V1394" i="1" s="1"/>
  <c r="V1393" i="1" a="1"/>
  <c r="V1393" i="1" s="1"/>
  <c r="V1392" i="1" a="1"/>
  <c r="V1392" i="1" s="1"/>
  <c r="V1391" i="1" a="1"/>
  <c r="V1391" i="1" s="1"/>
  <c r="V1390" i="1" a="1"/>
  <c r="V1390" i="1" s="1"/>
  <c r="V1389" i="1" a="1"/>
  <c r="V1389" i="1" s="1"/>
  <c r="V1388" i="1" a="1"/>
  <c r="V1388" i="1" s="1"/>
  <c r="V1387" i="1" a="1"/>
  <c r="V1387" i="1" s="1"/>
  <c r="V1386" i="1" a="1"/>
  <c r="V1386" i="1" s="1"/>
  <c r="V1385" i="1" a="1"/>
  <c r="V1385" i="1" s="1"/>
  <c r="V1384" i="1" a="1"/>
  <c r="V1384" i="1" s="1"/>
  <c r="V1383" i="1" a="1"/>
  <c r="V1383" i="1" s="1"/>
  <c r="V1382" i="1" a="1"/>
  <c r="V1382" i="1" s="1"/>
  <c r="V1381" i="1" a="1"/>
  <c r="V1381" i="1" s="1"/>
  <c r="V1380" i="1" a="1"/>
  <c r="V1380" i="1" s="1"/>
  <c r="V1379" i="1" a="1"/>
  <c r="V1379" i="1" s="1"/>
  <c r="V1378" i="1" a="1"/>
  <c r="V1378" i="1" s="1"/>
  <c r="V1377" i="1" a="1"/>
  <c r="V1377" i="1" s="1"/>
  <c r="V1376" i="1" a="1"/>
  <c r="V1376" i="1" s="1"/>
  <c r="V1375" i="1" a="1"/>
  <c r="V1375" i="1" s="1"/>
  <c r="V1374" i="1" a="1"/>
  <c r="V1374" i="1" s="1"/>
  <c r="V1373" i="1" a="1"/>
  <c r="V1373" i="1" s="1"/>
  <c r="V1372" i="1" a="1"/>
  <c r="V1372" i="1" s="1"/>
  <c r="V1371" i="1" a="1"/>
  <c r="V1371" i="1" s="1"/>
  <c r="V1370" i="1" a="1"/>
  <c r="V1370" i="1" s="1"/>
  <c r="V1369" i="1" a="1"/>
  <c r="V1369" i="1" s="1"/>
  <c r="V1368" i="1" a="1"/>
  <c r="V1368" i="1" s="1"/>
  <c r="V1367" i="1" a="1"/>
  <c r="V1367" i="1" s="1"/>
  <c r="V1366" i="1" a="1"/>
  <c r="V1366" i="1" s="1"/>
  <c r="V1365" i="1" a="1"/>
  <c r="V1365" i="1" s="1"/>
  <c r="V1364" i="1" a="1"/>
  <c r="V1364" i="1" s="1"/>
  <c r="V1363" i="1" a="1"/>
  <c r="V1363" i="1" s="1"/>
  <c r="V1362" i="1" a="1"/>
  <c r="V1362" i="1" s="1"/>
  <c r="V1361" i="1" a="1"/>
  <c r="V1361" i="1" s="1"/>
  <c r="V1360" i="1" a="1"/>
  <c r="V1360" i="1" s="1"/>
  <c r="V1359" i="1" a="1"/>
  <c r="V1359" i="1" s="1"/>
  <c r="V1358" i="1" a="1"/>
  <c r="V1358" i="1" s="1"/>
  <c r="V1357" i="1" a="1"/>
  <c r="V1357" i="1" s="1"/>
  <c r="V1356" i="1" a="1"/>
  <c r="V1356" i="1" s="1"/>
  <c r="V1355" i="1" a="1"/>
  <c r="V1355" i="1" s="1"/>
  <c r="V1354" i="1" a="1"/>
  <c r="V1354" i="1" s="1"/>
  <c r="V1353" i="1" a="1"/>
  <c r="V1353" i="1" s="1"/>
  <c r="V1352" i="1" a="1"/>
  <c r="V1352" i="1" s="1"/>
  <c r="V1351" i="1" a="1"/>
  <c r="V1351" i="1" s="1"/>
  <c r="V1350" i="1" a="1"/>
  <c r="V1350" i="1" s="1"/>
  <c r="V1349" i="1" a="1"/>
  <c r="V1349" i="1" s="1"/>
  <c r="V1348" i="1" a="1"/>
  <c r="V1348" i="1" s="1"/>
  <c r="V1347" i="1" a="1"/>
  <c r="V1347" i="1" s="1"/>
  <c r="V1346" i="1" a="1"/>
  <c r="V1346" i="1" s="1"/>
  <c r="V1345" i="1" a="1"/>
  <c r="V1345" i="1" s="1"/>
  <c r="V1344" i="1" a="1"/>
  <c r="V1344" i="1" s="1"/>
  <c r="V1343" i="1" a="1"/>
  <c r="V1343" i="1" s="1"/>
  <c r="V1342" i="1" a="1"/>
  <c r="V1342" i="1" s="1"/>
  <c r="V1341" i="1" a="1"/>
  <c r="V1341" i="1" s="1"/>
  <c r="V1340" i="1" a="1"/>
  <c r="V1340" i="1" s="1"/>
  <c r="V1339" i="1" a="1"/>
  <c r="V1339" i="1" s="1"/>
  <c r="V1338" i="1" a="1"/>
  <c r="V1338" i="1" s="1"/>
  <c r="V1337" i="1" a="1"/>
  <c r="V1337" i="1" s="1"/>
  <c r="V1336" i="1" a="1"/>
  <c r="V1336" i="1" s="1"/>
  <c r="V1335" i="1" a="1"/>
  <c r="V1335" i="1" s="1"/>
  <c r="V1334" i="1" a="1"/>
  <c r="V1334" i="1" s="1"/>
  <c r="V1333" i="1" a="1"/>
  <c r="V1333" i="1" s="1"/>
  <c r="V1332" i="1" a="1"/>
  <c r="V1332" i="1" s="1"/>
  <c r="V1331" i="1" a="1"/>
  <c r="V1331" i="1" s="1"/>
  <c r="V1330" i="1" a="1"/>
  <c r="V1330" i="1" s="1"/>
  <c r="V1329" i="1" a="1"/>
  <c r="V1329" i="1" s="1"/>
  <c r="V1328" i="1" a="1"/>
  <c r="V1328" i="1" s="1"/>
  <c r="V1327" i="1" a="1"/>
  <c r="V1327" i="1" s="1"/>
  <c r="V1326" i="1" a="1"/>
  <c r="V1326" i="1" s="1"/>
  <c r="V1325" i="1" a="1"/>
  <c r="V1325" i="1" s="1"/>
  <c r="V1324" i="1" a="1"/>
  <c r="V1324" i="1" s="1"/>
  <c r="V1323" i="1" a="1"/>
  <c r="V1323" i="1" s="1"/>
  <c r="V1322" i="1" a="1"/>
  <c r="V1322" i="1" s="1"/>
  <c r="V1321" i="1" a="1"/>
  <c r="V1321" i="1" s="1"/>
  <c r="V1320" i="1" a="1"/>
  <c r="V1320" i="1" s="1"/>
  <c r="V1319" i="1" a="1"/>
  <c r="V1319" i="1" s="1"/>
  <c r="V1318" i="1" a="1"/>
  <c r="V1318" i="1" s="1"/>
  <c r="V1317" i="1" a="1"/>
  <c r="V1317" i="1" s="1"/>
  <c r="V1316" i="1" a="1"/>
  <c r="V1316" i="1" s="1"/>
  <c r="V1315" i="1" a="1"/>
  <c r="V1315" i="1" s="1"/>
  <c r="V1314" i="1" a="1"/>
  <c r="V1314" i="1" s="1"/>
  <c r="V1313" i="1" a="1"/>
  <c r="V1313" i="1" s="1"/>
  <c r="V1312" i="1" a="1"/>
  <c r="V1312" i="1" s="1"/>
  <c r="V1311" i="1" a="1"/>
  <c r="V1311" i="1" s="1"/>
  <c r="V1310" i="1" a="1"/>
  <c r="V1310" i="1" s="1"/>
  <c r="V1309" i="1" a="1"/>
  <c r="V1309" i="1" s="1"/>
  <c r="V1308" i="1" a="1"/>
  <c r="V1308" i="1" s="1"/>
  <c r="V1307" i="1" a="1"/>
  <c r="V1307" i="1" s="1"/>
  <c r="V1306" i="1" a="1"/>
  <c r="V1306" i="1" s="1"/>
  <c r="V1305" i="1" a="1"/>
  <c r="V1305" i="1" s="1"/>
  <c r="V1304" i="1" a="1"/>
  <c r="V1304" i="1" s="1"/>
  <c r="V1303" i="1" a="1"/>
  <c r="V1303" i="1" s="1"/>
  <c r="V1302" i="1" a="1"/>
  <c r="V1302" i="1" s="1"/>
  <c r="V1301" i="1" a="1"/>
  <c r="V1301" i="1" s="1"/>
  <c r="V1300" i="1" a="1"/>
  <c r="V1300" i="1" s="1"/>
  <c r="V1299" i="1" a="1"/>
  <c r="V1299" i="1" s="1"/>
  <c r="V1298" i="1" a="1"/>
  <c r="V1298" i="1" s="1"/>
  <c r="V1297" i="1" a="1"/>
  <c r="V1297" i="1" s="1"/>
  <c r="V1296" i="1" a="1"/>
  <c r="V1296" i="1" s="1"/>
  <c r="V1295" i="1" a="1"/>
  <c r="V1295" i="1" s="1"/>
  <c r="V1294" i="1" a="1"/>
  <c r="V1294" i="1" s="1"/>
  <c r="V1293" i="1" a="1"/>
  <c r="V1293" i="1" s="1"/>
  <c r="V1292" i="1" a="1"/>
  <c r="V1292" i="1" s="1"/>
  <c r="V1291" i="1" a="1"/>
  <c r="V1291" i="1" s="1"/>
  <c r="V1290" i="1" a="1"/>
  <c r="V1290" i="1" s="1"/>
  <c r="V1289" i="1" a="1"/>
  <c r="V1289" i="1" s="1"/>
  <c r="V1288" i="1" a="1"/>
  <c r="V1288" i="1" s="1"/>
  <c r="V1287" i="1" a="1"/>
  <c r="V1287" i="1" s="1"/>
  <c r="V1286" i="1" a="1"/>
  <c r="V1286" i="1" s="1"/>
  <c r="V1285" i="1" a="1"/>
  <c r="V1285" i="1" s="1"/>
  <c r="V1284" i="1" a="1"/>
  <c r="V1284" i="1" s="1"/>
  <c r="V1283" i="1" a="1"/>
  <c r="V1283" i="1" s="1"/>
  <c r="V1282" i="1" a="1"/>
  <c r="V1282" i="1" s="1"/>
  <c r="V1281" i="1" a="1"/>
  <c r="V1281" i="1" s="1"/>
  <c r="V1280" i="1" a="1"/>
  <c r="V1280" i="1" s="1"/>
  <c r="V1279" i="1" a="1"/>
  <c r="V1279" i="1" s="1"/>
  <c r="V1278" i="1" a="1"/>
  <c r="V1278" i="1" s="1"/>
  <c r="V1277" i="1" a="1"/>
  <c r="V1277" i="1" s="1"/>
  <c r="V1276" i="1" a="1"/>
  <c r="V1276" i="1" s="1"/>
  <c r="V1275" i="1" a="1"/>
  <c r="V1275" i="1" s="1"/>
  <c r="V1274" i="1" a="1"/>
  <c r="V1274" i="1" s="1"/>
  <c r="V1273" i="1" a="1"/>
  <c r="V1273" i="1" s="1"/>
  <c r="V1272" i="1" a="1"/>
  <c r="V1272" i="1" s="1"/>
  <c r="V1271" i="1" a="1"/>
  <c r="V1271" i="1" s="1"/>
  <c r="V1270" i="1" a="1"/>
  <c r="V1270" i="1" s="1"/>
  <c r="V1269" i="1" a="1"/>
  <c r="V1269" i="1" s="1"/>
  <c r="V1268" i="1" a="1"/>
  <c r="V1268" i="1" s="1"/>
  <c r="V1267" i="1" a="1"/>
  <c r="V1267" i="1" s="1"/>
  <c r="V1266" i="1" a="1"/>
  <c r="V1266" i="1" s="1"/>
  <c r="V1265" i="1" a="1"/>
  <c r="V1265" i="1" s="1"/>
  <c r="V1264" i="1" a="1"/>
  <c r="V1264" i="1" s="1"/>
  <c r="V1263" i="1" a="1"/>
  <c r="V1263" i="1" s="1"/>
  <c r="V1262" i="1" a="1"/>
  <c r="V1262" i="1" s="1"/>
  <c r="V1261" i="1" a="1"/>
  <c r="V1261" i="1" s="1"/>
  <c r="V1260" i="1" a="1"/>
  <c r="V1260" i="1" s="1"/>
  <c r="V1259" i="1" a="1"/>
  <c r="V1259" i="1" s="1"/>
  <c r="V1258" i="1" a="1"/>
  <c r="V1258" i="1" s="1"/>
  <c r="V1257" i="1" a="1"/>
  <c r="V1257" i="1" s="1"/>
  <c r="V1256" i="1" a="1"/>
  <c r="V1256" i="1" s="1"/>
  <c r="V1255" i="1" a="1"/>
  <c r="V1255" i="1" s="1"/>
  <c r="V1254" i="1" a="1"/>
  <c r="V1254" i="1" s="1"/>
  <c r="V1253" i="1" a="1"/>
  <c r="V1253" i="1" s="1"/>
  <c r="V1252" i="1" a="1"/>
  <c r="V1252" i="1" s="1"/>
  <c r="V1251" i="1" a="1"/>
  <c r="V1251" i="1" s="1"/>
  <c r="V1250" i="1" a="1"/>
  <c r="V1250" i="1" s="1"/>
  <c r="V1249" i="1" a="1"/>
  <c r="V1249" i="1" s="1"/>
  <c r="V1248" i="1" a="1"/>
  <c r="V1248" i="1" s="1"/>
  <c r="V1247" i="1" a="1"/>
  <c r="V1247" i="1" s="1"/>
  <c r="V1246" i="1" a="1"/>
  <c r="V1246" i="1" s="1"/>
  <c r="V1245" i="1" a="1"/>
  <c r="V1245" i="1" s="1"/>
  <c r="V1244" i="1" a="1"/>
  <c r="V1244" i="1" s="1"/>
  <c r="V1243" i="1" a="1"/>
  <c r="V1243" i="1" s="1"/>
  <c r="V1242" i="1" a="1"/>
  <c r="V1242" i="1" s="1"/>
  <c r="V1241" i="1" a="1"/>
  <c r="V1241" i="1" s="1"/>
  <c r="V1240" i="1" a="1"/>
  <c r="V1240" i="1" s="1"/>
  <c r="V1239" i="1" a="1"/>
  <c r="V1239" i="1" s="1"/>
  <c r="V1238" i="1" a="1"/>
  <c r="V1238" i="1" s="1"/>
  <c r="V1237" i="1" a="1"/>
  <c r="V1237" i="1" s="1"/>
  <c r="V1236" i="1" a="1"/>
  <c r="V1236" i="1" s="1"/>
  <c r="V1235" i="1" a="1"/>
  <c r="V1235" i="1" s="1"/>
  <c r="V1234" i="1" a="1"/>
  <c r="V1234" i="1" s="1"/>
  <c r="V1233" i="1" a="1"/>
  <c r="V1233" i="1" s="1"/>
  <c r="V1232" i="1" a="1"/>
  <c r="V1232" i="1" s="1"/>
  <c r="V1231" i="1" a="1"/>
  <c r="V1231" i="1" s="1"/>
  <c r="V1230" i="1" a="1"/>
  <c r="V1230" i="1" s="1"/>
  <c r="V1229" i="1" a="1"/>
  <c r="V1229" i="1" s="1"/>
  <c r="V1228" i="1" a="1"/>
  <c r="V1228" i="1" s="1"/>
  <c r="V1227" i="1" a="1"/>
  <c r="V1227" i="1" s="1"/>
  <c r="V1226" i="1" a="1"/>
  <c r="V1226" i="1" s="1"/>
  <c r="V1225" i="1" a="1"/>
  <c r="V1225" i="1" s="1"/>
  <c r="V1224" i="1" a="1"/>
  <c r="V1224" i="1" s="1"/>
  <c r="V1223" i="1" a="1"/>
  <c r="V1223" i="1" s="1"/>
  <c r="V1222" i="1" a="1"/>
  <c r="V1222" i="1" s="1"/>
  <c r="V1221" i="1" a="1"/>
  <c r="V1221" i="1" s="1"/>
  <c r="V1220" i="1" a="1"/>
  <c r="V1220" i="1" s="1"/>
  <c r="V1219" i="1" a="1"/>
  <c r="V1219" i="1" s="1"/>
  <c r="V1218" i="1" a="1"/>
  <c r="V1218" i="1" s="1"/>
  <c r="V1217" i="1" a="1"/>
  <c r="V1217" i="1" s="1"/>
  <c r="V1216" i="1" a="1"/>
  <c r="V1216" i="1" s="1"/>
  <c r="V1215" i="1" a="1"/>
  <c r="V1215" i="1" s="1"/>
  <c r="V1214" i="1" a="1"/>
  <c r="V1214" i="1" s="1"/>
  <c r="V1213" i="1" a="1"/>
  <c r="V1213" i="1" s="1"/>
  <c r="V1212" i="1" a="1"/>
  <c r="V1212" i="1" s="1"/>
  <c r="V1211" i="1" a="1"/>
  <c r="V1211" i="1" s="1"/>
  <c r="V1210" i="1" a="1"/>
  <c r="V1210" i="1" s="1"/>
  <c r="V1209" i="1" a="1"/>
  <c r="V1209" i="1" s="1"/>
  <c r="V1208" i="1" a="1"/>
  <c r="V1208" i="1" s="1"/>
  <c r="V1207" i="1" a="1"/>
  <c r="V1207" i="1" s="1"/>
  <c r="V1206" i="1" a="1"/>
  <c r="V1206" i="1" s="1"/>
  <c r="V1205" i="1" a="1"/>
  <c r="V1205" i="1" s="1"/>
  <c r="V1204" i="1" a="1"/>
  <c r="V1204" i="1" s="1"/>
  <c r="V1203" i="1" a="1"/>
  <c r="V1203" i="1" s="1"/>
  <c r="V1202" i="1" a="1"/>
  <c r="V1202" i="1" s="1"/>
  <c r="V1201" i="1" a="1"/>
  <c r="V1201" i="1" s="1"/>
  <c r="V1200" i="1" a="1"/>
  <c r="V1200" i="1" s="1"/>
  <c r="V1199" i="1" a="1"/>
  <c r="V1199" i="1" s="1"/>
  <c r="V1198" i="1" a="1"/>
  <c r="V1198" i="1" s="1"/>
  <c r="V1197" i="1" a="1"/>
  <c r="V1197" i="1" s="1"/>
  <c r="V1196" i="1" a="1"/>
  <c r="V1196" i="1" s="1"/>
  <c r="V1195" i="1" a="1"/>
  <c r="V1195" i="1" s="1"/>
  <c r="V1194" i="1" a="1"/>
  <c r="V1194" i="1" s="1"/>
  <c r="V1193" i="1" a="1"/>
  <c r="V1193" i="1" s="1"/>
  <c r="V1192" i="1" a="1"/>
  <c r="V1192" i="1" s="1"/>
  <c r="V1191" i="1" a="1"/>
  <c r="V1191" i="1" s="1"/>
  <c r="V1190" i="1" a="1"/>
  <c r="V1190" i="1" s="1"/>
  <c r="V1189" i="1" a="1"/>
  <c r="V1189" i="1" s="1"/>
  <c r="V1188" i="1" a="1"/>
  <c r="V1188" i="1" s="1"/>
  <c r="V1187" i="1" a="1"/>
  <c r="V1187" i="1" s="1"/>
  <c r="V1186" i="1" a="1"/>
  <c r="V1186" i="1" s="1"/>
  <c r="V1185" i="1" a="1"/>
  <c r="V1185" i="1" s="1"/>
  <c r="V1184" i="1" a="1"/>
  <c r="V1184" i="1" s="1"/>
  <c r="V1183" i="1" a="1"/>
  <c r="V1183" i="1" s="1"/>
  <c r="V1182" i="1" a="1"/>
  <c r="V1182" i="1" s="1"/>
  <c r="V1181" i="1" a="1"/>
  <c r="V1181" i="1" s="1"/>
  <c r="V1180" i="1" a="1"/>
  <c r="V1180" i="1" s="1"/>
  <c r="V1179" i="1" a="1"/>
  <c r="V1179" i="1" s="1"/>
  <c r="V1178" i="1" a="1"/>
  <c r="V1178" i="1" s="1"/>
  <c r="V1177" i="1" a="1"/>
  <c r="V1177" i="1" s="1"/>
  <c r="V1176" i="1" a="1"/>
  <c r="V1176" i="1" s="1"/>
  <c r="V1175" i="1" a="1"/>
  <c r="V1175" i="1" s="1"/>
  <c r="V1174" i="1" a="1"/>
  <c r="V1174" i="1" s="1"/>
  <c r="V1173" i="1" a="1"/>
  <c r="V1173" i="1" s="1"/>
  <c r="V1172" i="1" a="1"/>
  <c r="V1172" i="1" s="1"/>
  <c r="V1171" i="1" a="1"/>
  <c r="V1171" i="1" s="1"/>
  <c r="V1170" i="1" a="1"/>
  <c r="V1170" i="1" s="1"/>
  <c r="V1169" i="1" a="1"/>
  <c r="V1169" i="1" s="1"/>
  <c r="V1168" i="1" a="1"/>
  <c r="V1168" i="1" s="1"/>
  <c r="V1167" i="1" a="1"/>
  <c r="V1167" i="1" s="1"/>
  <c r="V1166" i="1" a="1"/>
  <c r="V1166" i="1" s="1"/>
  <c r="V1165" i="1" a="1"/>
  <c r="V1165" i="1" s="1"/>
  <c r="V1164" i="1" a="1"/>
  <c r="V1164" i="1" s="1"/>
  <c r="V1163" i="1" a="1"/>
  <c r="V1163" i="1" s="1"/>
  <c r="V1162" i="1" a="1"/>
  <c r="V1162" i="1" s="1"/>
  <c r="V1161" i="1" a="1"/>
  <c r="V1161" i="1" s="1"/>
  <c r="V1160" i="1" a="1"/>
  <c r="V1160" i="1" s="1"/>
  <c r="V1159" i="1" a="1"/>
  <c r="V1159" i="1" s="1"/>
  <c r="V1158" i="1" a="1"/>
  <c r="V1158" i="1" s="1"/>
  <c r="V1157" i="1" a="1"/>
  <c r="V1157" i="1" s="1"/>
  <c r="V1156" i="1" a="1"/>
  <c r="V1156" i="1" s="1"/>
  <c r="V1155" i="1" a="1"/>
  <c r="V1155" i="1" s="1"/>
  <c r="V1154" i="1" a="1"/>
  <c r="V1154" i="1" s="1"/>
  <c r="V1153" i="1" a="1"/>
  <c r="V1153" i="1" s="1"/>
  <c r="V1152" i="1" a="1"/>
  <c r="V1152" i="1" s="1"/>
  <c r="V1151" i="1" a="1"/>
  <c r="V1151" i="1" s="1"/>
  <c r="V1150" i="1" a="1"/>
  <c r="V1150" i="1" s="1"/>
  <c r="V1149" i="1" a="1"/>
  <c r="V1149" i="1" s="1"/>
  <c r="V1148" i="1" a="1"/>
  <c r="V1148" i="1" s="1"/>
  <c r="V1147" i="1" a="1"/>
  <c r="V1147" i="1" s="1"/>
  <c r="V1146" i="1" a="1"/>
  <c r="V1146" i="1" s="1"/>
  <c r="V1145" i="1" a="1"/>
  <c r="V1145" i="1" s="1"/>
  <c r="V1144" i="1" a="1"/>
  <c r="V1144" i="1" s="1"/>
  <c r="V1143" i="1" a="1"/>
  <c r="V1143" i="1" s="1"/>
  <c r="V1142" i="1" a="1"/>
  <c r="V1142" i="1" s="1"/>
  <c r="V1141" i="1" a="1"/>
  <c r="V1141" i="1" s="1"/>
  <c r="V1140" i="1" a="1"/>
  <c r="V1140" i="1" s="1"/>
  <c r="V1139" i="1" a="1"/>
  <c r="V1139" i="1" s="1"/>
  <c r="V1138" i="1" a="1"/>
  <c r="V1138" i="1" s="1"/>
  <c r="V1137" i="1" a="1"/>
  <c r="V1137" i="1" s="1"/>
  <c r="V1136" i="1" a="1"/>
  <c r="V1136" i="1" s="1"/>
  <c r="V1135" i="1" a="1"/>
  <c r="V1135" i="1" s="1"/>
  <c r="V1134" i="1" a="1"/>
  <c r="V1134" i="1" s="1"/>
  <c r="V1133" i="1" a="1"/>
  <c r="V1133" i="1" s="1"/>
  <c r="V1132" i="1" a="1"/>
  <c r="V1132" i="1" s="1"/>
  <c r="V1131" i="1" a="1"/>
  <c r="V1131" i="1" s="1"/>
  <c r="V1130" i="1" a="1"/>
  <c r="V1130" i="1" s="1"/>
  <c r="V1129" i="1" a="1"/>
  <c r="V1129" i="1" s="1"/>
  <c r="V1128" i="1" a="1"/>
  <c r="V1128" i="1" s="1"/>
  <c r="V1127" i="1" a="1"/>
  <c r="V1127" i="1" s="1"/>
  <c r="V1126" i="1" a="1"/>
  <c r="V1126" i="1" s="1"/>
  <c r="V1125" i="1" a="1"/>
  <c r="V1125" i="1" s="1"/>
  <c r="V1124" i="1" a="1"/>
  <c r="V1124" i="1" s="1"/>
  <c r="V1123" i="1" a="1"/>
  <c r="V1123" i="1" s="1"/>
  <c r="V1122" i="1" a="1"/>
  <c r="V1122" i="1" s="1"/>
  <c r="V1121" i="1" a="1"/>
  <c r="V1121" i="1" s="1"/>
  <c r="V1120" i="1" a="1"/>
  <c r="V1120" i="1" s="1"/>
  <c r="V1119" i="1" a="1"/>
  <c r="V1119" i="1" s="1"/>
  <c r="V1118" i="1" a="1"/>
  <c r="V1118" i="1" s="1"/>
  <c r="V1117" i="1" a="1"/>
  <c r="V1117" i="1" s="1"/>
  <c r="V1116" i="1" a="1"/>
  <c r="V1116" i="1" s="1"/>
  <c r="V1115" i="1" a="1"/>
  <c r="V1115" i="1" s="1"/>
  <c r="V1114" i="1" a="1"/>
  <c r="V1114" i="1" s="1"/>
  <c r="V1113" i="1" a="1"/>
  <c r="V1113" i="1" s="1"/>
  <c r="V1112" i="1" a="1"/>
  <c r="V1112" i="1" s="1"/>
  <c r="V1111" i="1" a="1"/>
  <c r="V1111" i="1" s="1"/>
  <c r="V1110" i="1" a="1"/>
  <c r="V1110" i="1" s="1"/>
  <c r="V1109" i="1" a="1"/>
  <c r="V1109" i="1" s="1"/>
  <c r="V1108" i="1" a="1"/>
  <c r="V1108" i="1" s="1"/>
  <c r="V1107" i="1" a="1"/>
  <c r="V1107" i="1" s="1"/>
  <c r="V1106" i="1" a="1"/>
  <c r="V1106" i="1" s="1"/>
  <c r="V1105" i="1" a="1"/>
  <c r="V1105" i="1" s="1"/>
  <c r="V1104" i="1" a="1"/>
  <c r="V1104" i="1" s="1"/>
  <c r="V1103" i="1" a="1"/>
  <c r="V1103" i="1" s="1"/>
  <c r="V1102" i="1" a="1"/>
  <c r="V1102" i="1" s="1"/>
  <c r="V1101" i="1" a="1"/>
  <c r="V1101" i="1" s="1"/>
  <c r="V1100" i="1" a="1"/>
  <c r="V1100" i="1" s="1"/>
  <c r="V1099" i="1" a="1"/>
  <c r="V1099" i="1" s="1"/>
  <c r="V1098" i="1" a="1"/>
  <c r="V1098" i="1" s="1"/>
  <c r="V1097" i="1" a="1"/>
  <c r="V1097" i="1" s="1"/>
  <c r="V1096" i="1" a="1"/>
  <c r="V1096" i="1" s="1"/>
  <c r="V1095" i="1" a="1"/>
  <c r="V1095" i="1" s="1"/>
  <c r="V1094" i="1" a="1"/>
  <c r="V1094" i="1" s="1"/>
  <c r="V1093" i="1" a="1"/>
  <c r="V1093" i="1" s="1"/>
  <c r="V1092" i="1" a="1"/>
  <c r="V1092" i="1" s="1"/>
  <c r="V1091" i="1" a="1"/>
  <c r="V1091" i="1" s="1"/>
  <c r="V1090" i="1" a="1"/>
  <c r="V1090" i="1" s="1"/>
  <c r="V1089" i="1" a="1"/>
  <c r="V1089" i="1" s="1"/>
  <c r="V1088" i="1" a="1"/>
  <c r="V1088" i="1" s="1"/>
  <c r="V1087" i="1" a="1"/>
  <c r="V1087" i="1" s="1"/>
  <c r="V1086" i="1" a="1"/>
  <c r="V1086" i="1" s="1"/>
  <c r="V1085" i="1" a="1"/>
  <c r="V1085" i="1" s="1"/>
  <c r="V1084" i="1" a="1"/>
  <c r="V1084" i="1" s="1"/>
  <c r="V1083" i="1" a="1"/>
  <c r="V1083" i="1" s="1"/>
  <c r="V1082" i="1" a="1"/>
  <c r="V1082" i="1" s="1"/>
  <c r="V1081" i="1" a="1"/>
  <c r="V1081" i="1" s="1"/>
  <c r="V1080" i="1" a="1"/>
  <c r="V1080" i="1" s="1"/>
  <c r="V1079" i="1" a="1"/>
  <c r="V1079" i="1" s="1"/>
  <c r="V1078" i="1" a="1"/>
  <c r="V1078" i="1" s="1"/>
  <c r="V1077" i="1" a="1"/>
  <c r="V1077" i="1" s="1"/>
  <c r="V1076" i="1" a="1"/>
  <c r="V1076" i="1" s="1"/>
  <c r="V1075" i="1" a="1"/>
  <c r="V1075" i="1" s="1"/>
  <c r="V1074" i="1" a="1"/>
  <c r="V1074" i="1" s="1"/>
  <c r="V1073" i="1" a="1"/>
  <c r="V1073" i="1" s="1"/>
  <c r="V1072" i="1" a="1"/>
  <c r="V1072" i="1" s="1"/>
  <c r="V1071" i="1" a="1"/>
  <c r="V1071" i="1" s="1"/>
  <c r="V1070" i="1" a="1"/>
  <c r="V1070" i="1" s="1"/>
  <c r="V1069" i="1" a="1"/>
  <c r="V1069" i="1" s="1"/>
  <c r="V1068" i="1" a="1"/>
  <c r="V1068" i="1" s="1"/>
  <c r="V1067" i="1" a="1"/>
  <c r="V1067" i="1" s="1"/>
  <c r="V1066" i="1" a="1"/>
  <c r="V1066" i="1" s="1"/>
  <c r="V1065" i="1" a="1"/>
  <c r="V1065" i="1" s="1"/>
  <c r="V1064" i="1" a="1"/>
  <c r="V1064" i="1" s="1"/>
  <c r="V1063" i="1" a="1"/>
  <c r="V1063" i="1" s="1"/>
  <c r="V1062" i="1" a="1"/>
  <c r="V1062" i="1" s="1"/>
  <c r="V1061" i="1" a="1"/>
  <c r="V1061" i="1" s="1"/>
  <c r="V1060" i="1" a="1"/>
  <c r="V1060" i="1" s="1"/>
  <c r="V1059" i="1" a="1"/>
  <c r="V1059" i="1" s="1"/>
  <c r="V1058" i="1" a="1"/>
  <c r="V1058" i="1" s="1"/>
  <c r="V1057" i="1" a="1"/>
  <c r="V1057" i="1" s="1"/>
  <c r="V1056" i="1" a="1"/>
  <c r="V1056" i="1" s="1"/>
  <c r="V1055" i="1" a="1"/>
  <c r="V1055" i="1" s="1"/>
  <c r="V1054" i="1" a="1"/>
  <c r="V1054" i="1" s="1"/>
  <c r="V1053" i="1" a="1"/>
  <c r="V1053" i="1" s="1"/>
  <c r="V1052" i="1" a="1"/>
  <c r="V1052" i="1" s="1"/>
  <c r="V1051" i="1" a="1"/>
  <c r="V1051" i="1" s="1"/>
  <c r="V1050" i="1" a="1"/>
  <c r="V1050" i="1" s="1"/>
  <c r="V1049" i="1" a="1"/>
  <c r="V1049" i="1" s="1"/>
  <c r="V1048" i="1" a="1"/>
  <c r="V1048" i="1" s="1"/>
  <c r="V1047" i="1" a="1"/>
  <c r="V1047" i="1" s="1"/>
  <c r="V1046" i="1" a="1"/>
  <c r="V1046" i="1" s="1"/>
  <c r="V1045" i="1" a="1"/>
  <c r="V1045" i="1" s="1"/>
  <c r="V1044" i="1" a="1"/>
  <c r="V1044" i="1" s="1"/>
  <c r="V1043" i="1" a="1"/>
  <c r="V1043" i="1" s="1"/>
  <c r="V1042" i="1" a="1"/>
  <c r="V1042" i="1" s="1"/>
  <c r="V1041" i="1" a="1"/>
  <c r="V1041" i="1" s="1"/>
  <c r="V1040" i="1" a="1"/>
  <c r="V1040" i="1" s="1"/>
  <c r="V1039" i="1" a="1"/>
  <c r="V1039" i="1" s="1"/>
  <c r="V1038" i="1" a="1"/>
  <c r="V1038" i="1" s="1"/>
  <c r="V1037" i="1" a="1"/>
  <c r="V1037" i="1" s="1"/>
  <c r="V1036" i="1" a="1"/>
  <c r="V1036" i="1" s="1"/>
  <c r="V1035" i="1" a="1"/>
  <c r="V1035" i="1" s="1"/>
  <c r="V1034" i="1" a="1"/>
  <c r="V1034" i="1" s="1"/>
  <c r="V1033" i="1" a="1"/>
  <c r="V1033" i="1" s="1"/>
  <c r="V1032" i="1" a="1"/>
  <c r="V1032" i="1" s="1"/>
  <c r="V1031" i="1" a="1"/>
  <c r="V1031" i="1" s="1"/>
  <c r="V1030" i="1" a="1"/>
  <c r="V1030" i="1" s="1"/>
  <c r="V1029" i="1" a="1"/>
  <c r="V1029" i="1" s="1"/>
  <c r="V1028" i="1" a="1"/>
  <c r="V1028" i="1" s="1"/>
  <c r="V1027" i="1" a="1"/>
  <c r="V1027" i="1" s="1"/>
  <c r="V1026" i="1" a="1"/>
  <c r="V1026" i="1" s="1"/>
  <c r="V1025" i="1" a="1"/>
  <c r="V1025" i="1" s="1"/>
  <c r="V1024" i="1" a="1"/>
  <c r="V1024" i="1" s="1"/>
  <c r="V1023" i="1" a="1"/>
  <c r="V1023" i="1" s="1"/>
  <c r="V1022" i="1" a="1"/>
  <c r="V1022" i="1" s="1"/>
  <c r="V1021" i="1" a="1"/>
  <c r="V1021" i="1" s="1"/>
  <c r="V1020" i="1" a="1"/>
  <c r="V1020" i="1" s="1"/>
  <c r="V1019" i="1" a="1"/>
  <c r="V1019" i="1" s="1"/>
  <c r="V1018" i="1" a="1"/>
  <c r="V1018" i="1" s="1"/>
  <c r="V1017" i="1" a="1"/>
  <c r="V1017" i="1" s="1"/>
  <c r="V1016" i="1" a="1"/>
  <c r="V1016" i="1" s="1"/>
  <c r="V1015" i="1" a="1"/>
  <c r="V1015" i="1" s="1"/>
  <c r="V1014" i="1" a="1"/>
  <c r="V1014" i="1" s="1"/>
  <c r="V1013" i="1" a="1"/>
  <c r="V1013" i="1" s="1"/>
  <c r="V1012" i="1" a="1"/>
  <c r="V1012" i="1" s="1"/>
  <c r="V1011" i="1" a="1"/>
  <c r="V1011" i="1" s="1"/>
  <c r="V1010" i="1" a="1"/>
  <c r="V1010" i="1" s="1"/>
  <c r="V1009" i="1" a="1"/>
  <c r="V1009" i="1" s="1"/>
  <c r="V1008" i="1" a="1"/>
  <c r="V1008" i="1" s="1"/>
  <c r="V1007" i="1" a="1"/>
  <c r="V1007" i="1" s="1"/>
  <c r="V1006" i="1" a="1"/>
  <c r="V1006" i="1" s="1"/>
  <c r="V1005" i="1" a="1"/>
  <c r="V1005" i="1" s="1"/>
  <c r="V1004" i="1" a="1"/>
  <c r="V1004" i="1" s="1"/>
  <c r="V1003" i="1" a="1"/>
  <c r="V1003" i="1" s="1"/>
  <c r="V1002" i="1" a="1"/>
  <c r="V1002" i="1" s="1"/>
  <c r="V1001" i="1" a="1"/>
  <c r="V1001" i="1" s="1"/>
  <c r="V1000" i="1" a="1"/>
  <c r="V1000" i="1" s="1"/>
  <c r="V999" i="1" a="1"/>
  <c r="V999" i="1" s="1"/>
  <c r="V998" i="1" a="1"/>
  <c r="V998" i="1" s="1"/>
  <c r="V997" i="1" a="1"/>
  <c r="V997" i="1" s="1"/>
  <c r="V996" i="1" a="1"/>
  <c r="V996" i="1" s="1"/>
  <c r="V995" i="1" a="1"/>
  <c r="V995" i="1" s="1"/>
  <c r="V994" i="1" a="1"/>
  <c r="V994" i="1" s="1"/>
  <c r="V993" i="1" a="1"/>
  <c r="V993" i="1" s="1"/>
  <c r="V992" i="1" a="1"/>
  <c r="V992" i="1" s="1"/>
  <c r="V991" i="1" a="1"/>
  <c r="V991" i="1" s="1"/>
  <c r="V990" i="1" a="1"/>
  <c r="V990" i="1" s="1"/>
  <c r="V989" i="1" a="1"/>
  <c r="V989" i="1" s="1"/>
  <c r="V988" i="1" a="1"/>
  <c r="V988" i="1" s="1"/>
  <c r="V987" i="1" a="1"/>
  <c r="V987" i="1" s="1"/>
  <c r="V986" i="1" a="1"/>
  <c r="V986" i="1" s="1"/>
  <c r="V985" i="1" a="1"/>
  <c r="V985" i="1" s="1"/>
  <c r="V984" i="1" a="1"/>
  <c r="V984" i="1" s="1"/>
  <c r="V983" i="1" a="1"/>
  <c r="V983" i="1" s="1"/>
  <c r="V982" i="1" a="1"/>
  <c r="V982" i="1" s="1"/>
  <c r="V981" i="1" a="1"/>
  <c r="V981" i="1" s="1"/>
  <c r="V980" i="1" a="1"/>
  <c r="V980" i="1" s="1"/>
  <c r="V979" i="1" a="1"/>
  <c r="V979" i="1" s="1"/>
  <c r="V978" i="1" a="1"/>
  <c r="V978" i="1" s="1"/>
  <c r="V977" i="1" a="1"/>
  <c r="V977" i="1" s="1"/>
  <c r="V976" i="1" a="1"/>
  <c r="V976" i="1" s="1"/>
  <c r="V975" i="1" a="1"/>
  <c r="V975" i="1" s="1"/>
  <c r="V974" i="1" a="1"/>
  <c r="V974" i="1" s="1"/>
  <c r="V973" i="1" a="1"/>
  <c r="V973" i="1" s="1"/>
  <c r="V972" i="1" a="1"/>
  <c r="V972" i="1" s="1"/>
  <c r="V971" i="1" a="1"/>
  <c r="V971" i="1" s="1"/>
  <c r="V970" i="1" a="1"/>
  <c r="V970" i="1" s="1"/>
  <c r="V969" i="1" a="1"/>
  <c r="V969" i="1" s="1"/>
  <c r="V968" i="1" a="1"/>
  <c r="V968" i="1" s="1"/>
  <c r="V967" i="1" a="1"/>
  <c r="V967" i="1" s="1"/>
  <c r="V966" i="1" a="1"/>
  <c r="V966" i="1" s="1"/>
  <c r="V965" i="1" a="1"/>
  <c r="V965" i="1" s="1"/>
  <c r="V964" i="1" a="1"/>
  <c r="V964" i="1" s="1"/>
  <c r="V963" i="1" a="1"/>
  <c r="V963" i="1" s="1"/>
  <c r="V962" i="1" a="1"/>
  <c r="V962" i="1" s="1"/>
  <c r="V961" i="1" a="1"/>
  <c r="V961" i="1" s="1"/>
  <c r="V960" i="1" a="1"/>
  <c r="V960" i="1" s="1"/>
  <c r="V959" i="1" a="1"/>
  <c r="V959" i="1" s="1"/>
  <c r="V958" i="1" a="1"/>
  <c r="V958" i="1" s="1"/>
  <c r="V957" i="1" a="1"/>
  <c r="V957" i="1" s="1"/>
  <c r="V956" i="1" a="1"/>
  <c r="V956" i="1" s="1"/>
  <c r="V955" i="1" a="1"/>
  <c r="V955" i="1" s="1"/>
  <c r="V954" i="1" a="1"/>
  <c r="V954" i="1" s="1"/>
  <c r="V953" i="1" a="1"/>
  <c r="V953" i="1" s="1"/>
  <c r="V952" i="1" a="1"/>
  <c r="V952" i="1" s="1"/>
  <c r="V951" i="1" a="1"/>
  <c r="V951" i="1" s="1"/>
  <c r="V950" i="1" a="1"/>
  <c r="V950" i="1" s="1"/>
  <c r="V949" i="1" a="1"/>
  <c r="V949" i="1" s="1"/>
  <c r="V948" i="1" a="1"/>
  <c r="V948" i="1" s="1"/>
  <c r="V947" i="1" a="1"/>
  <c r="V947" i="1" s="1"/>
  <c r="V946" i="1" a="1"/>
  <c r="V946" i="1" s="1"/>
  <c r="V945" i="1" a="1"/>
  <c r="V945" i="1" s="1"/>
  <c r="V944" i="1" a="1"/>
  <c r="V944" i="1" s="1"/>
  <c r="V943" i="1" a="1"/>
  <c r="V943" i="1" s="1"/>
  <c r="V942" i="1" a="1"/>
  <c r="V942" i="1" s="1"/>
  <c r="V941" i="1" a="1"/>
  <c r="V941" i="1" s="1"/>
  <c r="V940" i="1" a="1"/>
  <c r="V940" i="1" s="1"/>
  <c r="V939" i="1" a="1"/>
  <c r="V939" i="1" s="1"/>
  <c r="V938" i="1" a="1"/>
  <c r="V938" i="1" s="1"/>
  <c r="V937" i="1" a="1"/>
  <c r="V937" i="1" s="1"/>
  <c r="V936" i="1" a="1"/>
  <c r="V936" i="1" s="1"/>
  <c r="V935" i="1" a="1"/>
  <c r="V935" i="1" s="1"/>
  <c r="V934" i="1" a="1"/>
  <c r="V934" i="1" s="1"/>
  <c r="V933" i="1" a="1"/>
  <c r="V933" i="1" s="1"/>
  <c r="V932" i="1" a="1"/>
  <c r="V932" i="1" s="1"/>
  <c r="V931" i="1" a="1"/>
  <c r="V931" i="1" s="1"/>
  <c r="V930" i="1" a="1"/>
  <c r="V930" i="1" s="1"/>
  <c r="V929" i="1" a="1"/>
  <c r="V929" i="1" s="1"/>
  <c r="V928" i="1" a="1"/>
  <c r="V928" i="1" s="1"/>
  <c r="V927" i="1" a="1"/>
  <c r="V927" i="1" s="1"/>
  <c r="V926" i="1" a="1"/>
  <c r="V926" i="1" s="1"/>
  <c r="V925" i="1" a="1"/>
  <c r="V925" i="1" s="1"/>
  <c r="V924" i="1" a="1"/>
  <c r="V924" i="1" s="1"/>
  <c r="V923" i="1" a="1"/>
  <c r="V923" i="1" s="1"/>
  <c r="V922" i="1" a="1"/>
  <c r="V922" i="1" s="1"/>
  <c r="V921" i="1" a="1"/>
  <c r="V921" i="1" s="1"/>
  <c r="V920" i="1" a="1"/>
  <c r="V920" i="1" s="1"/>
  <c r="V919" i="1" a="1"/>
  <c r="V919" i="1" s="1"/>
  <c r="V918" i="1" a="1"/>
  <c r="V918" i="1" s="1"/>
  <c r="V917" i="1" a="1"/>
  <c r="V917" i="1" s="1"/>
  <c r="V916" i="1" a="1"/>
  <c r="V916" i="1" s="1"/>
  <c r="V915" i="1" a="1"/>
  <c r="V915" i="1" s="1"/>
  <c r="V914" i="1" a="1"/>
  <c r="V914" i="1" s="1"/>
  <c r="V913" i="1" a="1"/>
  <c r="V913" i="1" s="1"/>
  <c r="V912" i="1" a="1"/>
  <c r="V912" i="1" s="1"/>
  <c r="V911" i="1" a="1"/>
  <c r="V911" i="1" s="1"/>
  <c r="V910" i="1" a="1"/>
  <c r="V910" i="1" s="1"/>
  <c r="V909" i="1" a="1"/>
  <c r="V909" i="1" s="1"/>
  <c r="V908" i="1" a="1"/>
  <c r="V908" i="1" s="1"/>
  <c r="V907" i="1" a="1"/>
  <c r="V907" i="1" s="1"/>
  <c r="V906" i="1" a="1"/>
  <c r="V906" i="1" s="1"/>
  <c r="V905" i="1" a="1"/>
  <c r="V905" i="1" s="1"/>
  <c r="V904" i="1" a="1"/>
  <c r="V904" i="1" s="1"/>
  <c r="V903" i="1" a="1"/>
  <c r="V903" i="1" s="1"/>
  <c r="V902" i="1" a="1"/>
  <c r="V902" i="1" s="1"/>
  <c r="V901" i="1" a="1"/>
  <c r="V901" i="1" s="1"/>
  <c r="V900" i="1" a="1"/>
  <c r="V900" i="1" s="1"/>
  <c r="V899" i="1" a="1"/>
  <c r="V899" i="1" s="1"/>
  <c r="V898" i="1" a="1"/>
  <c r="V898" i="1" s="1"/>
  <c r="V897" i="1" a="1"/>
  <c r="V897" i="1" s="1"/>
  <c r="V896" i="1" a="1"/>
  <c r="V896" i="1" s="1"/>
  <c r="V895" i="1" a="1"/>
  <c r="V895" i="1" s="1"/>
  <c r="V894" i="1" a="1"/>
  <c r="V894" i="1" s="1"/>
  <c r="V893" i="1" a="1"/>
  <c r="V893" i="1" s="1"/>
  <c r="V892" i="1" a="1"/>
  <c r="V892" i="1" s="1"/>
  <c r="V891" i="1" a="1"/>
  <c r="V891" i="1" s="1"/>
  <c r="V890" i="1" a="1"/>
  <c r="V890" i="1" s="1"/>
  <c r="V889" i="1" a="1"/>
  <c r="V889" i="1" s="1"/>
  <c r="V888" i="1" a="1"/>
  <c r="V888" i="1" s="1"/>
  <c r="V887" i="1" a="1"/>
  <c r="V887" i="1" s="1"/>
  <c r="V886" i="1" a="1"/>
  <c r="V886" i="1" s="1"/>
  <c r="V885" i="1" a="1"/>
  <c r="V885" i="1" s="1"/>
  <c r="V884" i="1" a="1"/>
  <c r="V884" i="1" s="1"/>
  <c r="V883" i="1" a="1"/>
  <c r="V883" i="1" s="1"/>
  <c r="V882" i="1" a="1"/>
  <c r="V882" i="1" s="1"/>
  <c r="V881" i="1" a="1"/>
  <c r="V881" i="1" s="1"/>
  <c r="V880" i="1" a="1"/>
  <c r="V880" i="1" s="1"/>
  <c r="V879" i="1" a="1"/>
  <c r="V879" i="1" s="1"/>
  <c r="V878" i="1" a="1"/>
  <c r="V878" i="1" s="1"/>
  <c r="V877" i="1" a="1"/>
  <c r="V877" i="1" s="1"/>
  <c r="V876" i="1" a="1"/>
  <c r="V876" i="1" s="1"/>
  <c r="V875" i="1" a="1"/>
  <c r="V875" i="1" s="1"/>
  <c r="V874" i="1" a="1"/>
  <c r="V874" i="1" s="1"/>
  <c r="V873" i="1" a="1"/>
  <c r="V873" i="1" s="1"/>
  <c r="V872" i="1" a="1"/>
  <c r="V872" i="1" s="1"/>
  <c r="V871" i="1" a="1"/>
  <c r="V871" i="1" s="1"/>
  <c r="V870" i="1" a="1"/>
  <c r="V870" i="1" s="1"/>
  <c r="V869" i="1" a="1"/>
  <c r="V869" i="1" s="1"/>
  <c r="V868" i="1" a="1"/>
  <c r="V868" i="1" s="1"/>
  <c r="V867" i="1" a="1"/>
  <c r="V867" i="1" s="1"/>
  <c r="V866" i="1" a="1"/>
  <c r="V866" i="1" s="1"/>
  <c r="V865" i="1" a="1"/>
  <c r="V865" i="1" s="1"/>
  <c r="V864" i="1" a="1"/>
  <c r="V864" i="1" s="1"/>
  <c r="V863" i="1" a="1"/>
  <c r="V863" i="1" s="1"/>
  <c r="V862" i="1" a="1"/>
  <c r="V862" i="1" s="1"/>
  <c r="V861" i="1" a="1"/>
  <c r="V861" i="1" s="1"/>
  <c r="V860" i="1" a="1"/>
  <c r="V860" i="1" s="1"/>
  <c r="V859" i="1" a="1"/>
  <c r="V859" i="1" s="1"/>
  <c r="V858" i="1" a="1"/>
  <c r="V858" i="1" s="1"/>
  <c r="V857" i="1" a="1"/>
  <c r="V857" i="1" s="1"/>
  <c r="V856" i="1" a="1"/>
  <c r="V856" i="1" s="1"/>
  <c r="V855" i="1" a="1"/>
  <c r="V855" i="1" s="1"/>
  <c r="V854" i="1" a="1"/>
  <c r="V854" i="1" s="1"/>
  <c r="V853" i="1" a="1"/>
  <c r="V853" i="1" s="1"/>
  <c r="V852" i="1" a="1"/>
  <c r="V852" i="1" s="1"/>
  <c r="V851" i="1" a="1"/>
  <c r="V851" i="1" s="1"/>
  <c r="V850" i="1" a="1"/>
  <c r="V850" i="1" s="1"/>
  <c r="V849" i="1" a="1"/>
  <c r="V849" i="1" s="1"/>
  <c r="V848" i="1" a="1"/>
  <c r="V848" i="1" s="1"/>
  <c r="V847" i="1" a="1"/>
  <c r="V847" i="1" s="1"/>
  <c r="V846" i="1" a="1"/>
  <c r="V846" i="1" s="1"/>
  <c r="V845" i="1" a="1"/>
  <c r="V845" i="1" s="1"/>
  <c r="V844" i="1" a="1"/>
  <c r="V844" i="1" s="1"/>
  <c r="V843" i="1" a="1"/>
  <c r="V843" i="1" s="1"/>
  <c r="V842" i="1" a="1"/>
  <c r="V842" i="1" s="1"/>
  <c r="V841" i="1" a="1"/>
  <c r="V841" i="1" s="1"/>
  <c r="V840" i="1" a="1"/>
  <c r="V840" i="1" s="1"/>
  <c r="V839" i="1" a="1"/>
  <c r="V839" i="1" s="1"/>
  <c r="V838" i="1" a="1"/>
  <c r="V838" i="1" s="1"/>
  <c r="V837" i="1" a="1"/>
  <c r="V837" i="1" s="1"/>
  <c r="V836" i="1" a="1"/>
  <c r="V836" i="1" s="1"/>
  <c r="V835" i="1" a="1"/>
  <c r="V835" i="1" s="1"/>
  <c r="V834" i="1" a="1"/>
  <c r="V834" i="1" s="1"/>
  <c r="V833" i="1" a="1"/>
  <c r="V833" i="1" s="1"/>
  <c r="V832" i="1" a="1"/>
  <c r="V832" i="1" s="1"/>
  <c r="V831" i="1" a="1"/>
  <c r="V831" i="1" s="1"/>
  <c r="V830" i="1" a="1"/>
  <c r="V830" i="1" s="1"/>
  <c r="V829" i="1" a="1"/>
  <c r="V829" i="1" s="1"/>
  <c r="V828" i="1" a="1"/>
  <c r="V828" i="1" s="1"/>
  <c r="V827" i="1" a="1"/>
  <c r="V827" i="1" s="1"/>
  <c r="V826" i="1" a="1"/>
  <c r="V826" i="1" s="1"/>
  <c r="V825" i="1" a="1"/>
  <c r="V825" i="1" s="1"/>
  <c r="V824" i="1" a="1"/>
  <c r="V824" i="1" s="1"/>
  <c r="V823" i="1" a="1"/>
  <c r="V823" i="1" s="1"/>
  <c r="V822" i="1" a="1"/>
  <c r="V822" i="1" s="1"/>
  <c r="V821" i="1" a="1"/>
  <c r="V821" i="1" s="1"/>
  <c r="V820" i="1" a="1"/>
  <c r="V820" i="1" s="1"/>
  <c r="V819" i="1" a="1"/>
  <c r="V819" i="1" s="1"/>
  <c r="V818" i="1" a="1"/>
  <c r="V818" i="1" s="1"/>
  <c r="V817" i="1" a="1"/>
  <c r="V817" i="1" s="1"/>
  <c r="V816" i="1" a="1"/>
  <c r="V816" i="1" s="1"/>
  <c r="V815" i="1" a="1"/>
  <c r="V815" i="1" s="1"/>
  <c r="V814" i="1" a="1"/>
  <c r="V814" i="1" s="1"/>
  <c r="V813" i="1" a="1"/>
  <c r="V813" i="1" s="1"/>
  <c r="V812" i="1" a="1"/>
  <c r="V812" i="1" s="1"/>
  <c r="V811" i="1" a="1"/>
  <c r="V811" i="1" s="1"/>
  <c r="V810" i="1" a="1"/>
  <c r="V810" i="1" s="1"/>
  <c r="V809" i="1" a="1"/>
  <c r="V809" i="1" s="1"/>
  <c r="V808" i="1" a="1"/>
  <c r="V808" i="1" s="1"/>
  <c r="V807" i="1" a="1"/>
  <c r="V807" i="1" s="1"/>
  <c r="V806" i="1" a="1"/>
  <c r="V806" i="1" s="1"/>
  <c r="V805" i="1" a="1"/>
  <c r="V805" i="1" s="1"/>
  <c r="V804" i="1" a="1"/>
  <c r="V804" i="1" s="1"/>
  <c r="V803" i="1" a="1"/>
  <c r="V803" i="1" s="1"/>
  <c r="V802" i="1" a="1"/>
  <c r="V802" i="1" s="1"/>
  <c r="V801" i="1" a="1"/>
  <c r="V801" i="1" s="1"/>
  <c r="V800" i="1" a="1"/>
  <c r="V800" i="1" s="1"/>
  <c r="V799" i="1" a="1"/>
  <c r="V799" i="1" s="1"/>
  <c r="V798" i="1" a="1"/>
  <c r="V798" i="1" s="1"/>
  <c r="V797" i="1" a="1"/>
  <c r="V797" i="1" s="1"/>
  <c r="V796" i="1" a="1"/>
  <c r="V796" i="1" s="1"/>
  <c r="V795" i="1" a="1"/>
  <c r="V795" i="1" s="1"/>
  <c r="V794" i="1" a="1"/>
  <c r="V794" i="1" s="1"/>
  <c r="V793" i="1" a="1"/>
  <c r="V793" i="1" s="1"/>
  <c r="V792" i="1" a="1"/>
  <c r="V792" i="1" s="1"/>
  <c r="V791" i="1" a="1"/>
  <c r="V791" i="1" s="1"/>
  <c r="V790" i="1" a="1"/>
  <c r="V790" i="1" s="1"/>
  <c r="V789" i="1" a="1"/>
  <c r="V789" i="1" s="1"/>
  <c r="V788" i="1" a="1"/>
  <c r="V788" i="1" s="1"/>
  <c r="V787" i="1" a="1"/>
  <c r="V787" i="1" s="1"/>
  <c r="V786" i="1" a="1"/>
  <c r="V786" i="1" s="1"/>
  <c r="V785" i="1" a="1"/>
  <c r="V785" i="1" s="1"/>
  <c r="V784" i="1" a="1"/>
  <c r="V784" i="1" s="1"/>
  <c r="V783" i="1" a="1"/>
  <c r="V783" i="1" s="1"/>
  <c r="V782" i="1" a="1"/>
  <c r="V782" i="1" s="1"/>
  <c r="V781" i="1" a="1"/>
  <c r="V781" i="1" s="1"/>
  <c r="V780" i="1" a="1"/>
  <c r="V780" i="1" s="1"/>
  <c r="V779" i="1" a="1"/>
  <c r="V779" i="1" s="1"/>
  <c r="V778" i="1" a="1"/>
  <c r="V778" i="1" s="1"/>
  <c r="V777" i="1" a="1"/>
  <c r="V777" i="1" s="1"/>
  <c r="V776" i="1" a="1"/>
  <c r="V776" i="1" s="1"/>
  <c r="V775" i="1" a="1"/>
  <c r="V775" i="1" s="1"/>
  <c r="V774" i="1" a="1"/>
  <c r="V774" i="1" s="1"/>
  <c r="V773" i="1" a="1"/>
  <c r="V773" i="1" s="1"/>
  <c r="V772" i="1" a="1"/>
  <c r="V772" i="1" s="1"/>
  <c r="V771" i="1" a="1"/>
  <c r="V771" i="1" s="1"/>
  <c r="V770" i="1" a="1"/>
  <c r="V770" i="1" s="1"/>
  <c r="V769" i="1" a="1"/>
  <c r="V769" i="1" s="1"/>
  <c r="V768" i="1" a="1"/>
  <c r="V768" i="1" s="1"/>
  <c r="V767" i="1" a="1"/>
  <c r="V767" i="1" s="1"/>
  <c r="V766" i="1" a="1"/>
  <c r="V766" i="1" s="1"/>
  <c r="V765" i="1" a="1"/>
  <c r="V765" i="1" s="1"/>
  <c r="V764" i="1" a="1"/>
  <c r="V764" i="1" s="1"/>
  <c r="V763" i="1" a="1"/>
  <c r="V763" i="1" s="1"/>
  <c r="V762" i="1" a="1"/>
  <c r="V762" i="1" s="1"/>
  <c r="V761" i="1" a="1"/>
  <c r="V761" i="1" s="1"/>
  <c r="V760" i="1" a="1"/>
  <c r="V760" i="1" s="1"/>
  <c r="V759" i="1" a="1"/>
  <c r="V759" i="1" s="1"/>
  <c r="V758" i="1" a="1"/>
  <c r="V758" i="1" s="1"/>
  <c r="V757" i="1" a="1"/>
  <c r="V757" i="1" s="1"/>
  <c r="V756" i="1" a="1"/>
  <c r="V756" i="1" s="1"/>
  <c r="V755" i="1" a="1"/>
  <c r="V755" i="1" s="1"/>
  <c r="V754" i="1" a="1"/>
  <c r="V754" i="1" s="1"/>
  <c r="V753" i="1" a="1"/>
  <c r="V753" i="1" s="1"/>
  <c r="V752" i="1" a="1"/>
  <c r="V752" i="1" s="1"/>
  <c r="V751" i="1" a="1"/>
  <c r="V751" i="1" s="1"/>
  <c r="V750" i="1" a="1"/>
  <c r="V750" i="1" s="1"/>
  <c r="V749" i="1" a="1"/>
  <c r="V749" i="1" s="1"/>
  <c r="V748" i="1" a="1"/>
  <c r="V748" i="1" s="1"/>
  <c r="V747" i="1" a="1"/>
  <c r="V747" i="1" s="1"/>
  <c r="V746" i="1" a="1"/>
  <c r="V746" i="1" s="1"/>
  <c r="V745" i="1" a="1"/>
  <c r="V745" i="1" s="1"/>
  <c r="V744" i="1" a="1"/>
  <c r="V744" i="1" s="1"/>
  <c r="V743" i="1" a="1"/>
  <c r="V743" i="1" s="1"/>
  <c r="V742" i="1" a="1"/>
  <c r="V742" i="1" s="1"/>
  <c r="V741" i="1" a="1"/>
  <c r="V741" i="1" s="1"/>
  <c r="V740" i="1" a="1"/>
  <c r="V740" i="1" s="1"/>
  <c r="V739" i="1" a="1"/>
  <c r="V739" i="1" s="1"/>
  <c r="V738" i="1" a="1"/>
  <c r="V738" i="1" s="1"/>
  <c r="V737" i="1" a="1"/>
  <c r="V737" i="1" s="1"/>
  <c r="V736" i="1" a="1"/>
  <c r="V736" i="1" s="1"/>
  <c r="V735" i="1" a="1"/>
  <c r="V735" i="1" s="1"/>
  <c r="V734" i="1" a="1"/>
  <c r="V734" i="1" s="1"/>
  <c r="V733" i="1" a="1"/>
  <c r="V733" i="1" s="1"/>
  <c r="V732" i="1" a="1"/>
  <c r="V732" i="1" s="1"/>
  <c r="V731" i="1" a="1"/>
  <c r="V731" i="1" s="1"/>
  <c r="V730" i="1" a="1"/>
  <c r="V730" i="1" s="1"/>
  <c r="V729" i="1" a="1"/>
  <c r="V729" i="1" s="1"/>
  <c r="V728" i="1" a="1"/>
  <c r="V728" i="1" s="1"/>
  <c r="V727" i="1" a="1"/>
  <c r="V727" i="1" s="1"/>
  <c r="V726" i="1" a="1"/>
  <c r="V726" i="1" s="1"/>
  <c r="V725" i="1" a="1"/>
  <c r="V725" i="1" s="1"/>
  <c r="V724" i="1" a="1"/>
  <c r="V724" i="1" s="1"/>
  <c r="V723" i="1" a="1"/>
  <c r="V723" i="1" s="1"/>
  <c r="V722" i="1" a="1"/>
  <c r="V722" i="1" s="1"/>
  <c r="V721" i="1" a="1"/>
  <c r="V721" i="1" s="1"/>
  <c r="V720" i="1" a="1"/>
  <c r="V720" i="1" s="1"/>
  <c r="V719" i="1" a="1"/>
  <c r="V719" i="1" s="1"/>
  <c r="V718" i="1" a="1"/>
  <c r="V718" i="1" s="1"/>
  <c r="V717" i="1" a="1"/>
  <c r="V717" i="1" s="1"/>
  <c r="V716" i="1" a="1"/>
  <c r="V716" i="1" s="1"/>
  <c r="V715" i="1" a="1"/>
  <c r="V715" i="1" s="1"/>
  <c r="V714" i="1" a="1"/>
  <c r="V714" i="1" s="1"/>
  <c r="V713" i="1" a="1"/>
  <c r="V713" i="1" s="1"/>
  <c r="V712" i="1" a="1"/>
  <c r="V712" i="1" s="1"/>
  <c r="V711" i="1" a="1"/>
  <c r="V711" i="1" s="1"/>
  <c r="V710" i="1" a="1"/>
  <c r="V710" i="1" s="1"/>
  <c r="V709" i="1" a="1"/>
  <c r="V709" i="1" s="1"/>
  <c r="V708" i="1" a="1"/>
  <c r="V708" i="1" s="1"/>
  <c r="V707" i="1" a="1"/>
  <c r="V707" i="1" s="1"/>
  <c r="V706" i="1" a="1"/>
  <c r="V706" i="1" s="1"/>
  <c r="V705" i="1" a="1"/>
  <c r="V705" i="1" s="1"/>
  <c r="V704" i="1" a="1"/>
  <c r="V704" i="1" s="1"/>
  <c r="V703" i="1" a="1"/>
  <c r="V703" i="1" s="1"/>
  <c r="V702" i="1" a="1"/>
  <c r="V702" i="1" s="1"/>
  <c r="V701" i="1" a="1"/>
  <c r="V701" i="1" s="1"/>
  <c r="V700" i="1" a="1"/>
  <c r="V700" i="1" s="1"/>
  <c r="V699" i="1" a="1"/>
  <c r="V699" i="1" s="1"/>
  <c r="V698" i="1" a="1"/>
  <c r="V698" i="1" s="1"/>
  <c r="V697" i="1" a="1"/>
  <c r="V697" i="1" s="1"/>
  <c r="V696" i="1" a="1"/>
  <c r="V696" i="1" s="1"/>
  <c r="V695" i="1" a="1"/>
  <c r="V695" i="1" s="1"/>
  <c r="V694" i="1" a="1"/>
  <c r="V694" i="1" s="1"/>
  <c r="V693" i="1" a="1"/>
  <c r="V693" i="1" s="1"/>
  <c r="V692" i="1" a="1"/>
  <c r="V692" i="1" s="1"/>
  <c r="V691" i="1" a="1"/>
  <c r="V691" i="1" s="1"/>
  <c r="V690" i="1" a="1"/>
  <c r="V690" i="1" s="1"/>
  <c r="V689" i="1" a="1"/>
  <c r="V689" i="1" s="1"/>
  <c r="V688" i="1" a="1"/>
  <c r="V688" i="1" s="1"/>
  <c r="V687" i="1" a="1"/>
  <c r="V687" i="1" s="1"/>
  <c r="V686" i="1" a="1"/>
  <c r="V686" i="1" s="1"/>
  <c r="V685" i="1" a="1"/>
  <c r="V685" i="1" s="1"/>
  <c r="V684" i="1" a="1"/>
  <c r="V684" i="1" s="1"/>
  <c r="V683" i="1" a="1"/>
  <c r="V683" i="1" s="1"/>
  <c r="V682" i="1" a="1"/>
  <c r="V682" i="1" s="1"/>
  <c r="V681" i="1" a="1"/>
  <c r="V681" i="1" s="1"/>
  <c r="V680" i="1" a="1"/>
  <c r="V680" i="1" s="1"/>
  <c r="V679" i="1" a="1"/>
  <c r="V679" i="1" s="1"/>
  <c r="V678" i="1" a="1"/>
  <c r="V678" i="1" s="1"/>
  <c r="V677" i="1" a="1"/>
  <c r="V677" i="1" s="1"/>
  <c r="V676" i="1" a="1"/>
  <c r="V676" i="1" s="1"/>
  <c r="V675" i="1" a="1"/>
  <c r="V675" i="1" s="1"/>
  <c r="V674" i="1" a="1"/>
  <c r="V674" i="1" s="1"/>
  <c r="V673" i="1" a="1"/>
  <c r="V673" i="1" s="1"/>
  <c r="V672" i="1" a="1"/>
  <c r="V672" i="1" s="1"/>
  <c r="V671" i="1" a="1"/>
  <c r="V671" i="1" s="1"/>
  <c r="V670" i="1" a="1"/>
  <c r="V670" i="1" s="1"/>
  <c r="V669" i="1" a="1"/>
  <c r="V669" i="1" s="1"/>
  <c r="V668" i="1" a="1"/>
  <c r="V668" i="1" s="1"/>
  <c r="V667" i="1" a="1"/>
  <c r="V667" i="1" s="1"/>
  <c r="V666" i="1" a="1"/>
  <c r="V666" i="1" s="1"/>
  <c r="V665" i="1" a="1"/>
  <c r="V665" i="1" s="1"/>
  <c r="V664" i="1" a="1"/>
  <c r="V664" i="1" s="1"/>
  <c r="V663" i="1" a="1"/>
  <c r="V663" i="1" s="1"/>
  <c r="V662" i="1" a="1"/>
  <c r="V662" i="1" s="1"/>
  <c r="V661" i="1" a="1"/>
  <c r="V661" i="1" s="1"/>
  <c r="V660" i="1" a="1"/>
  <c r="V660" i="1" s="1"/>
  <c r="V659" i="1" a="1"/>
  <c r="V659" i="1" s="1"/>
  <c r="V658" i="1" a="1"/>
  <c r="V658" i="1" s="1"/>
  <c r="V657" i="1" a="1"/>
  <c r="V657" i="1" s="1"/>
  <c r="V656" i="1" a="1"/>
  <c r="V656" i="1" s="1"/>
  <c r="V655" i="1" a="1"/>
  <c r="V655" i="1" s="1"/>
  <c r="V654" i="1" a="1"/>
  <c r="V654" i="1" s="1"/>
  <c r="V653" i="1" a="1"/>
  <c r="V653" i="1" s="1"/>
  <c r="V652" i="1" a="1"/>
  <c r="V652" i="1" s="1"/>
  <c r="V651" i="1" a="1"/>
  <c r="V651" i="1" s="1"/>
  <c r="V650" i="1" a="1"/>
  <c r="V650" i="1" s="1"/>
  <c r="V649" i="1" a="1"/>
  <c r="V649" i="1" s="1"/>
  <c r="V648" i="1" a="1"/>
  <c r="V648" i="1" s="1"/>
  <c r="V647" i="1" a="1"/>
  <c r="V647" i="1" s="1"/>
  <c r="V646" i="1" a="1"/>
  <c r="V646" i="1" s="1"/>
  <c r="V645" i="1" a="1"/>
  <c r="V645" i="1" s="1"/>
  <c r="V644" i="1" a="1"/>
  <c r="V644" i="1" s="1"/>
  <c r="V643" i="1" a="1"/>
  <c r="V643" i="1" s="1"/>
  <c r="V642" i="1" a="1"/>
  <c r="V642" i="1" s="1"/>
  <c r="V641" i="1" a="1"/>
  <c r="V641" i="1" s="1"/>
  <c r="V640" i="1" a="1"/>
  <c r="V640" i="1" s="1"/>
  <c r="V639" i="1" a="1"/>
  <c r="V639" i="1" s="1"/>
  <c r="V638" i="1" a="1"/>
  <c r="V638" i="1" s="1"/>
  <c r="V637" i="1" a="1"/>
  <c r="V637" i="1" s="1"/>
  <c r="V636" i="1" a="1"/>
  <c r="V636" i="1" s="1"/>
  <c r="V635" i="1" a="1"/>
  <c r="V635" i="1" s="1"/>
  <c r="V634" i="1" a="1"/>
  <c r="V634" i="1" s="1"/>
  <c r="V633" i="1" a="1"/>
  <c r="V633" i="1" s="1"/>
  <c r="V632" i="1" a="1"/>
  <c r="V632" i="1" s="1"/>
  <c r="V631" i="1" a="1"/>
  <c r="V631" i="1" s="1"/>
  <c r="V630" i="1" a="1"/>
  <c r="V630" i="1" s="1"/>
  <c r="V629" i="1" a="1"/>
  <c r="V629" i="1" s="1"/>
  <c r="V628" i="1" a="1"/>
  <c r="V628" i="1" s="1"/>
  <c r="V627" i="1" a="1"/>
  <c r="V627" i="1" s="1"/>
  <c r="V626" i="1" a="1"/>
  <c r="V626" i="1" s="1"/>
  <c r="V625" i="1" a="1"/>
  <c r="V625" i="1" s="1"/>
  <c r="V624" i="1" a="1"/>
  <c r="V624" i="1" s="1"/>
  <c r="V623" i="1" a="1"/>
  <c r="V623" i="1" s="1"/>
  <c r="V622" i="1" a="1"/>
  <c r="V622" i="1" s="1"/>
  <c r="V621" i="1" a="1"/>
  <c r="V621" i="1" s="1"/>
  <c r="V620" i="1" a="1"/>
  <c r="V620" i="1" s="1"/>
  <c r="V619" i="1" a="1"/>
  <c r="V619" i="1" s="1"/>
  <c r="V618" i="1" a="1"/>
  <c r="V618" i="1" s="1"/>
  <c r="V617" i="1" a="1"/>
  <c r="V617" i="1" s="1"/>
  <c r="V616" i="1" a="1"/>
  <c r="V616" i="1" s="1"/>
  <c r="V615" i="1" a="1"/>
  <c r="V615" i="1" s="1"/>
  <c r="V614" i="1" a="1"/>
  <c r="V614" i="1" s="1"/>
  <c r="V613" i="1" a="1"/>
  <c r="V613" i="1" s="1"/>
  <c r="V612" i="1" a="1"/>
  <c r="V612" i="1" s="1"/>
  <c r="V611" i="1" a="1"/>
  <c r="V611" i="1" s="1"/>
  <c r="V610" i="1" a="1"/>
  <c r="V610" i="1" s="1"/>
  <c r="V609" i="1" a="1"/>
  <c r="V609" i="1" s="1"/>
  <c r="V608" i="1" a="1"/>
  <c r="V608" i="1" s="1"/>
  <c r="V607" i="1" a="1"/>
  <c r="V607" i="1" s="1"/>
  <c r="V606" i="1" a="1"/>
  <c r="V606" i="1" s="1"/>
  <c r="V605" i="1" a="1"/>
  <c r="V605" i="1" s="1"/>
  <c r="V604" i="1" a="1"/>
  <c r="V604" i="1" s="1"/>
  <c r="V603" i="1" a="1"/>
  <c r="V603" i="1" s="1"/>
  <c r="V602" i="1" a="1"/>
  <c r="V602" i="1" s="1"/>
  <c r="V601" i="1" a="1"/>
  <c r="V601" i="1" s="1"/>
  <c r="V600" i="1" a="1"/>
  <c r="V600" i="1" s="1"/>
  <c r="V599" i="1" a="1"/>
  <c r="V599" i="1" s="1"/>
  <c r="V598" i="1" a="1"/>
  <c r="V598" i="1" s="1"/>
  <c r="V597" i="1" a="1"/>
  <c r="V597" i="1" s="1"/>
  <c r="V596" i="1" a="1"/>
  <c r="V596" i="1" s="1"/>
  <c r="V595" i="1" a="1"/>
  <c r="V595" i="1" s="1"/>
  <c r="V594" i="1" a="1"/>
  <c r="V594" i="1" s="1"/>
  <c r="V593" i="1" a="1"/>
  <c r="V593" i="1" s="1"/>
  <c r="V592" i="1" a="1"/>
  <c r="V592" i="1" s="1"/>
  <c r="V591" i="1" a="1"/>
  <c r="V591" i="1" s="1"/>
  <c r="V590" i="1" a="1"/>
  <c r="V590" i="1" s="1"/>
  <c r="V589" i="1" a="1"/>
  <c r="V589" i="1" s="1"/>
  <c r="V588" i="1" a="1"/>
  <c r="V588" i="1" s="1"/>
  <c r="V587" i="1" a="1"/>
  <c r="V587" i="1" s="1"/>
  <c r="V586" i="1" a="1"/>
  <c r="V586" i="1" s="1"/>
  <c r="V585" i="1" a="1"/>
  <c r="V585" i="1" s="1"/>
  <c r="V584" i="1" a="1"/>
  <c r="V584" i="1" s="1"/>
  <c r="V583" i="1" a="1"/>
  <c r="V583" i="1" s="1"/>
  <c r="V582" i="1" a="1"/>
  <c r="V582" i="1" s="1"/>
  <c r="V581" i="1" a="1"/>
  <c r="V581" i="1" s="1"/>
  <c r="V580" i="1" a="1"/>
  <c r="V580" i="1" s="1"/>
  <c r="V579" i="1" a="1"/>
  <c r="V579" i="1" s="1"/>
  <c r="V578" i="1" a="1"/>
  <c r="V578" i="1" s="1"/>
  <c r="V577" i="1" a="1"/>
  <c r="V577" i="1" s="1"/>
  <c r="V576" i="1" a="1"/>
  <c r="V576" i="1" s="1"/>
  <c r="V575" i="1" a="1"/>
  <c r="V575" i="1" s="1"/>
  <c r="V574" i="1" a="1"/>
  <c r="V574" i="1" s="1"/>
  <c r="V573" i="1" a="1"/>
  <c r="V573" i="1" s="1"/>
  <c r="V572" i="1" a="1"/>
  <c r="V572" i="1" s="1"/>
  <c r="V571" i="1" a="1"/>
  <c r="V571" i="1" s="1"/>
  <c r="V570" i="1" a="1"/>
  <c r="V570" i="1" s="1"/>
  <c r="V569" i="1" a="1"/>
  <c r="V569" i="1" s="1"/>
  <c r="V568" i="1" a="1"/>
  <c r="V568" i="1" s="1"/>
  <c r="V567" i="1" a="1"/>
  <c r="V567" i="1" s="1"/>
  <c r="V566" i="1" a="1"/>
  <c r="V566" i="1" s="1"/>
  <c r="V565" i="1" a="1"/>
  <c r="V565" i="1" s="1"/>
  <c r="V564" i="1" a="1"/>
  <c r="V564" i="1" s="1"/>
  <c r="V563" i="1" a="1"/>
  <c r="V563" i="1" s="1"/>
  <c r="V562" i="1" a="1"/>
  <c r="V562" i="1" s="1"/>
  <c r="V561" i="1" a="1"/>
  <c r="V561" i="1" s="1"/>
  <c r="V560" i="1" a="1"/>
  <c r="V560" i="1" s="1"/>
  <c r="V559" i="1" a="1"/>
  <c r="V559" i="1" s="1"/>
  <c r="V558" i="1" a="1"/>
  <c r="V558" i="1" s="1"/>
  <c r="V557" i="1" a="1"/>
  <c r="V557" i="1" s="1"/>
  <c r="V556" i="1" a="1"/>
  <c r="V556" i="1" s="1"/>
  <c r="V555" i="1" a="1"/>
  <c r="V555" i="1" s="1"/>
  <c r="V554" i="1" a="1"/>
  <c r="V554" i="1" s="1"/>
  <c r="V553" i="1" a="1"/>
  <c r="V553" i="1" s="1"/>
  <c r="V552" i="1" a="1"/>
  <c r="V552" i="1" s="1"/>
  <c r="V551" i="1" a="1"/>
  <c r="V551" i="1" s="1"/>
  <c r="V550" i="1" a="1"/>
  <c r="V550" i="1" s="1"/>
  <c r="V549" i="1" a="1"/>
  <c r="V549" i="1" s="1"/>
  <c r="V548" i="1" a="1"/>
  <c r="V548" i="1" s="1"/>
  <c r="V547" i="1" a="1"/>
  <c r="V547" i="1" s="1"/>
  <c r="V546" i="1" a="1"/>
  <c r="V546" i="1" s="1"/>
  <c r="V545" i="1" a="1"/>
  <c r="V545" i="1" s="1"/>
  <c r="V544" i="1" a="1"/>
  <c r="V544" i="1" s="1"/>
  <c r="V543" i="1" a="1"/>
  <c r="V543" i="1" s="1"/>
  <c r="V542" i="1" a="1"/>
  <c r="V542" i="1" s="1"/>
  <c r="V541" i="1" a="1"/>
  <c r="V541" i="1" s="1"/>
  <c r="V540" i="1" a="1"/>
  <c r="V540" i="1" s="1"/>
  <c r="V539" i="1" a="1"/>
  <c r="V539" i="1" s="1"/>
  <c r="V538" i="1" a="1"/>
  <c r="V538" i="1" s="1"/>
  <c r="V537" i="1" a="1"/>
  <c r="V537" i="1" s="1"/>
  <c r="V536" i="1" a="1"/>
  <c r="V536" i="1" s="1"/>
  <c r="V535" i="1" a="1"/>
  <c r="V535" i="1" s="1"/>
  <c r="V534" i="1" a="1"/>
  <c r="V534" i="1" s="1"/>
  <c r="V533" i="1" a="1"/>
  <c r="V533" i="1" s="1"/>
  <c r="V532" i="1" a="1"/>
  <c r="V532" i="1" s="1"/>
  <c r="V531" i="1" a="1"/>
  <c r="V531" i="1" s="1"/>
  <c r="V530" i="1" a="1"/>
  <c r="V530" i="1" s="1"/>
  <c r="V529" i="1" a="1"/>
  <c r="V529" i="1" s="1"/>
  <c r="V528" i="1" a="1"/>
  <c r="V528" i="1" s="1"/>
  <c r="V527" i="1" a="1"/>
  <c r="V527" i="1" s="1"/>
  <c r="V526" i="1" a="1"/>
  <c r="V526" i="1" s="1"/>
  <c r="V525" i="1" a="1"/>
  <c r="V525" i="1" s="1"/>
  <c r="V524" i="1" a="1"/>
  <c r="V524" i="1" s="1"/>
  <c r="V523" i="1" a="1"/>
  <c r="V523" i="1" s="1"/>
  <c r="V522" i="1" a="1"/>
  <c r="V522" i="1" s="1"/>
  <c r="V521" i="1" a="1"/>
  <c r="V521" i="1" s="1"/>
  <c r="V520" i="1" a="1"/>
  <c r="V520" i="1" s="1"/>
  <c r="V519" i="1" a="1"/>
  <c r="V519" i="1" s="1"/>
  <c r="V518" i="1" a="1"/>
  <c r="V518" i="1" s="1"/>
  <c r="V517" i="1" a="1"/>
  <c r="V517" i="1" s="1"/>
  <c r="V516" i="1" a="1"/>
  <c r="V516" i="1" s="1"/>
  <c r="V515" i="1" a="1"/>
  <c r="V515" i="1" s="1"/>
  <c r="V514" i="1" a="1"/>
  <c r="V514" i="1" s="1"/>
  <c r="V513" i="1" a="1"/>
  <c r="V513" i="1" s="1"/>
  <c r="V512" i="1" a="1"/>
  <c r="V512" i="1" s="1"/>
  <c r="V511" i="1" a="1"/>
  <c r="V511" i="1" s="1"/>
  <c r="V510" i="1" a="1"/>
  <c r="V510" i="1" s="1"/>
  <c r="V509" i="1" a="1"/>
  <c r="V509" i="1" s="1"/>
  <c r="V508" i="1" a="1"/>
  <c r="V508" i="1" s="1"/>
  <c r="V507" i="1" a="1"/>
  <c r="V507" i="1" s="1"/>
  <c r="V506" i="1" a="1"/>
  <c r="V506" i="1" s="1"/>
  <c r="V505" i="1" a="1"/>
  <c r="V505" i="1" s="1"/>
  <c r="V504" i="1" a="1"/>
  <c r="V504" i="1" s="1"/>
  <c r="V503" i="1" a="1"/>
  <c r="V503" i="1" s="1"/>
  <c r="V502" i="1" a="1"/>
  <c r="V502" i="1" s="1"/>
  <c r="V501" i="1" a="1"/>
  <c r="V501" i="1" s="1"/>
  <c r="V500" i="1" a="1"/>
  <c r="V500" i="1" s="1"/>
  <c r="V499" i="1" a="1"/>
  <c r="V499" i="1" s="1"/>
  <c r="V498" i="1" a="1"/>
  <c r="V498" i="1" s="1"/>
  <c r="V497" i="1" a="1"/>
  <c r="V497" i="1" s="1"/>
  <c r="V496" i="1" a="1"/>
  <c r="V496" i="1" s="1"/>
  <c r="V495" i="1" a="1"/>
  <c r="V495" i="1" s="1"/>
  <c r="V494" i="1" a="1"/>
  <c r="V494" i="1" s="1"/>
  <c r="V493" i="1" a="1"/>
  <c r="V493" i="1" s="1"/>
  <c r="V492" i="1" a="1"/>
  <c r="V492" i="1" s="1"/>
  <c r="V491" i="1" a="1"/>
  <c r="V491" i="1" s="1"/>
  <c r="V490" i="1" a="1"/>
  <c r="V490" i="1" s="1"/>
  <c r="V489" i="1" a="1"/>
  <c r="V489" i="1" s="1"/>
  <c r="V488" i="1" a="1"/>
  <c r="V488" i="1" s="1"/>
  <c r="V487" i="1" a="1"/>
  <c r="V487" i="1" s="1"/>
  <c r="V486" i="1" a="1"/>
  <c r="V486" i="1" s="1"/>
  <c r="V485" i="1" a="1"/>
  <c r="V485" i="1" s="1"/>
  <c r="V484" i="1" a="1"/>
  <c r="V484" i="1" s="1"/>
  <c r="V483" i="1" a="1"/>
  <c r="V483" i="1" s="1"/>
  <c r="V482" i="1" a="1"/>
  <c r="V482" i="1" s="1"/>
  <c r="V481" i="1" a="1"/>
  <c r="V481" i="1" s="1"/>
  <c r="V480" i="1" a="1"/>
  <c r="V480" i="1" s="1"/>
  <c r="V479" i="1" a="1"/>
  <c r="V479" i="1" s="1"/>
  <c r="V478" i="1" a="1"/>
  <c r="V478" i="1" s="1"/>
  <c r="V477" i="1" a="1"/>
  <c r="V477" i="1" s="1"/>
  <c r="V476" i="1" a="1"/>
  <c r="V476" i="1" s="1"/>
  <c r="V475" i="1" a="1"/>
  <c r="V475" i="1" s="1"/>
  <c r="V474" i="1" a="1"/>
  <c r="V474" i="1" s="1"/>
  <c r="V473" i="1" a="1"/>
  <c r="V473" i="1" s="1"/>
  <c r="V472" i="1" a="1"/>
  <c r="V472" i="1" s="1"/>
  <c r="V471" i="1" a="1"/>
  <c r="V471" i="1" s="1"/>
  <c r="V470" i="1" a="1"/>
  <c r="V470" i="1" s="1"/>
  <c r="V469" i="1" a="1"/>
  <c r="V469" i="1" s="1"/>
  <c r="V468" i="1" a="1"/>
  <c r="V468" i="1" s="1"/>
  <c r="V467" i="1" a="1"/>
  <c r="V467" i="1" s="1"/>
  <c r="V466" i="1" a="1"/>
  <c r="V466" i="1" s="1"/>
  <c r="V465" i="1" a="1"/>
  <c r="V465" i="1" s="1"/>
  <c r="V464" i="1" a="1"/>
  <c r="V464" i="1" s="1"/>
  <c r="V463" i="1" a="1"/>
  <c r="V463" i="1" s="1"/>
  <c r="V462" i="1" a="1"/>
  <c r="V462" i="1" s="1"/>
  <c r="V461" i="1" a="1"/>
  <c r="V461" i="1" s="1"/>
  <c r="V460" i="1" a="1"/>
  <c r="V460" i="1" s="1"/>
  <c r="V459" i="1" a="1"/>
  <c r="V459" i="1" s="1"/>
  <c r="V458" i="1" a="1"/>
  <c r="V458" i="1" s="1"/>
  <c r="V457" i="1" a="1"/>
  <c r="V457" i="1" s="1"/>
  <c r="V456" i="1" a="1"/>
  <c r="V456" i="1" s="1"/>
  <c r="V455" i="1" a="1"/>
  <c r="V455" i="1" s="1"/>
  <c r="V454" i="1" a="1"/>
  <c r="V454" i="1" s="1"/>
  <c r="V453" i="1" a="1"/>
  <c r="V453" i="1" s="1"/>
  <c r="V452" i="1" a="1"/>
  <c r="V452" i="1" s="1"/>
  <c r="V451" i="1" a="1"/>
  <c r="V451" i="1" s="1"/>
  <c r="V450" i="1" a="1"/>
  <c r="V450" i="1" s="1"/>
  <c r="V449" i="1" a="1"/>
  <c r="V449" i="1" s="1"/>
  <c r="V448" i="1" a="1"/>
  <c r="V448" i="1" s="1"/>
  <c r="V447" i="1" a="1"/>
  <c r="V447" i="1" s="1"/>
  <c r="V446" i="1" a="1"/>
  <c r="V446" i="1" s="1"/>
  <c r="V445" i="1" a="1"/>
  <c r="V445" i="1" s="1"/>
  <c r="V444" i="1" a="1"/>
  <c r="V444" i="1" s="1"/>
  <c r="V443" i="1" a="1"/>
  <c r="V443" i="1" s="1"/>
  <c r="V442" i="1" a="1"/>
  <c r="V442" i="1" s="1"/>
  <c r="V441" i="1" a="1"/>
  <c r="V441" i="1" s="1"/>
  <c r="V440" i="1" a="1"/>
  <c r="V440" i="1" s="1"/>
  <c r="V439" i="1" a="1"/>
  <c r="V439" i="1" s="1"/>
  <c r="V438" i="1" a="1"/>
  <c r="V438" i="1" s="1"/>
  <c r="V437" i="1" a="1"/>
  <c r="V437" i="1" s="1"/>
  <c r="V436" i="1" a="1"/>
  <c r="V436" i="1" s="1"/>
  <c r="V435" i="1" a="1"/>
  <c r="V435" i="1" s="1"/>
  <c r="V434" i="1" a="1"/>
  <c r="V434" i="1" s="1"/>
  <c r="V433" i="1" a="1"/>
  <c r="V433" i="1" s="1"/>
  <c r="V432" i="1" a="1"/>
  <c r="V432" i="1" s="1"/>
  <c r="V431" i="1" a="1"/>
  <c r="V431" i="1" s="1"/>
  <c r="V430" i="1" a="1"/>
  <c r="V430" i="1" s="1"/>
  <c r="V429" i="1" a="1"/>
  <c r="V429" i="1" s="1"/>
  <c r="V428" i="1" a="1"/>
  <c r="V428" i="1" s="1"/>
  <c r="V427" i="1" a="1"/>
  <c r="V427" i="1" s="1"/>
  <c r="V426" i="1" a="1"/>
  <c r="V426" i="1" s="1"/>
  <c r="V425" i="1" a="1"/>
  <c r="V425" i="1" s="1"/>
  <c r="V424" i="1" a="1"/>
  <c r="V424" i="1" s="1"/>
  <c r="V423" i="1" a="1"/>
  <c r="V423" i="1" s="1"/>
  <c r="V422" i="1" a="1"/>
  <c r="V422" i="1" s="1"/>
  <c r="V421" i="1" a="1"/>
  <c r="V421" i="1" s="1"/>
  <c r="V420" i="1" a="1"/>
  <c r="V420" i="1" s="1"/>
  <c r="V419" i="1" a="1"/>
  <c r="V419" i="1" s="1"/>
  <c r="V418" i="1" a="1"/>
  <c r="V418" i="1" s="1"/>
  <c r="V417" i="1" a="1"/>
  <c r="V417" i="1" s="1"/>
  <c r="V416" i="1" a="1"/>
  <c r="V416" i="1" s="1"/>
  <c r="V415" i="1" a="1"/>
  <c r="V415" i="1" s="1"/>
  <c r="V414" i="1" a="1"/>
  <c r="V414" i="1" s="1"/>
  <c r="V413" i="1" a="1"/>
  <c r="V413" i="1" s="1"/>
  <c r="V412" i="1" a="1"/>
  <c r="V412" i="1" s="1"/>
  <c r="V411" i="1" a="1"/>
  <c r="V411" i="1" s="1"/>
  <c r="V410" i="1" a="1"/>
  <c r="V410" i="1" s="1"/>
  <c r="V409" i="1" a="1"/>
  <c r="V409" i="1" s="1"/>
  <c r="V408" i="1" a="1"/>
  <c r="V408" i="1" s="1"/>
  <c r="V407" i="1" a="1"/>
  <c r="V407" i="1" s="1"/>
  <c r="V406" i="1" a="1"/>
  <c r="V406" i="1" s="1"/>
  <c r="V405" i="1" a="1"/>
  <c r="V405" i="1" s="1"/>
  <c r="V404" i="1" a="1"/>
  <c r="V404" i="1" s="1"/>
  <c r="V403" i="1" a="1"/>
  <c r="V403" i="1" s="1"/>
  <c r="V402" i="1" a="1"/>
  <c r="V402" i="1" s="1"/>
  <c r="V401" i="1" a="1"/>
  <c r="V401" i="1" s="1"/>
  <c r="V400" i="1" a="1"/>
  <c r="V400" i="1" s="1"/>
  <c r="V399" i="1" a="1"/>
  <c r="V399" i="1" s="1"/>
  <c r="V398" i="1" a="1"/>
  <c r="V398" i="1" s="1"/>
  <c r="V397" i="1" a="1"/>
  <c r="V397" i="1" s="1"/>
  <c r="V396" i="1" a="1"/>
  <c r="V396" i="1" s="1"/>
  <c r="V395" i="1" a="1"/>
  <c r="V395" i="1" s="1"/>
  <c r="V394" i="1" a="1"/>
  <c r="V394" i="1" s="1"/>
  <c r="V393" i="1" a="1"/>
  <c r="V393" i="1" s="1"/>
  <c r="V392" i="1" a="1"/>
  <c r="V392" i="1" s="1"/>
  <c r="V391" i="1" a="1"/>
  <c r="V391" i="1" s="1"/>
  <c r="V390" i="1" a="1"/>
  <c r="V390" i="1" s="1"/>
  <c r="V389" i="1" a="1"/>
  <c r="V389" i="1" s="1"/>
  <c r="V388" i="1" a="1"/>
  <c r="V388" i="1" s="1"/>
  <c r="V387" i="1" a="1"/>
  <c r="V387" i="1" s="1"/>
  <c r="V386" i="1" a="1"/>
  <c r="V386" i="1" s="1"/>
  <c r="V385" i="1" a="1"/>
  <c r="V385" i="1" s="1"/>
  <c r="V384" i="1" a="1"/>
  <c r="V384" i="1" s="1"/>
  <c r="V383" i="1" a="1"/>
  <c r="V383" i="1" s="1"/>
  <c r="V382" i="1" a="1"/>
  <c r="V382" i="1" s="1"/>
  <c r="V381" i="1" a="1"/>
  <c r="V381" i="1" s="1"/>
  <c r="V380" i="1" a="1"/>
  <c r="V380" i="1" s="1"/>
  <c r="V379" i="1" a="1"/>
  <c r="V379" i="1" s="1"/>
  <c r="V378" i="1" a="1"/>
  <c r="V378" i="1" s="1"/>
  <c r="V377" i="1" a="1"/>
  <c r="V377" i="1" s="1"/>
  <c r="V376" i="1" a="1"/>
  <c r="V376" i="1" s="1"/>
  <c r="V375" i="1" a="1"/>
  <c r="V375" i="1" s="1"/>
  <c r="V374" i="1" a="1"/>
  <c r="V374" i="1" s="1"/>
  <c r="V373" i="1" a="1"/>
  <c r="V373" i="1" s="1"/>
  <c r="V372" i="1" a="1"/>
  <c r="V372" i="1" s="1"/>
  <c r="V371" i="1" a="1"/>
  <c r="V371" i="1" s="1"/>
  <c r="V370" i="1" a="1"/>
  <c r="V370" i="1" s="1"/>
  <c r="V369" i="1" a="1"/>
  <c r="V369" i="1" s="1"/>
  <c r="V368" i="1" a="1"/>
  <c r="V368" i="1" s="1"/>
  <c r="V367" i="1" a="1"/>
  <c r="V367" i="1" s="1"/>
  <c r="V366" i="1" a="1"/>
  <c r="V366" i="1" s="1"/>
  <c r="V365" i="1" a="1"/>
  <c r="V365" i="1" s="1"/>
  <c r="V364" i="1" a="1"/>
  <c r="V364" i="1" s="1"/>
  <c r="V363" i="1" a="1"/>
  <c r="V363" i="1" s="1"/>
  <c r="V362" i="1" a="1"/>
  <c r="V362" i="1" s="1"/>
  <c r="V361" i="1" a="1"/>
  <c r="V361" i="1" s="1"/>
  <c r="V360" i="1" a="1"/>
  <c r="V360" i="1" s="1"/>
  <c r="V359" i="1" a="1"/>
  <c r="V359" i="1" s="1"/>
  <c r="V358" i="1" a="1"/>
  <c r="V358" i="1" s="1"/>
  <c r="V357" i="1" a="1"/>
  <c r="V357" i="1" s="1"/>
  <c r="V356" i="1" a="1"/>
  <c r="V356" i="1" s="1"/>
  <c r="V355" i="1" a="1"/>
  <c r="V355" i="1" s="1"/>
  <c r="V354" i="1" a="1"/>
  <c r="V354" i="1" s="1"/>
  <c r="V353" i="1" a="1"/>
  <c r="V353" i="1" s="1"/>
  <c r="V352" i="1" a="1"/>
  <c r="V352" i="1" s="1"/>
  <c r="V351" i="1" a="1"/>
  <c r="V351" i="1" s="1"/>
  <c r="V350" i="1" a="1"/>
  <c r="V350" i="1" s="1"/>
  <c r="V349" i="1" a="1"/>
  <c r="V349" i="1" s="1"/>
  <c r="V348" i="1" a="1"/>
  <c r="V348" i="1" s="1"/>
  <c r="V347" i="1" a="1"/>
  <c r="V347" i="1" s="1"/>
  <c r="V346" i="1" a="1"/>
  <c r="V346" i="1" s="1"/>
  <c r="V345" i="1" a="1"/>
  <c r="V345" i="1" s="1"/>
  <c r="V344" i="1" a="1"/>
  <c r="V344" i="1" s="1"/>
  <c r="V343" i="1" a="1"/>
  <c r="V343" i="1" s="1"/>
  <c r="V342" i="1" a="1"/>
  <c r="V342" i="1" s="1"/>
  <c r="V341" i="1" a="1"/>
  <c r="V341" i="1" s="1"/>
  <c r="V340" i="1" a="1"/>
  <c r="V340" i="1" s="1"/>
  <c r="V339" i="1" a="1"/>
  <c r="V339" i="1" s="1"/>
  <c r="V338" i="1" a="1"/>
  <c r="V338" i="1" s="1"/>
  <c r="V337" i="1" a="1"/>
  <c r="V337" i="1" s="1"/>
  <c r="V336" i="1" a="1"/>
  <c r="V336" i="1" s="1"/>
  <c r="V335" i="1" a="1"/>
  <c r="V335" i="1" s="1"/>
  <c r="V334" i="1" a="1"/>
  <c r="V334" i="1" s="1"/>
  <c r="V333" i="1" a="1"/>
  <c r="V333" i="1" s="1"/>
  <c r="V332" i="1" a="1"/>
  <c r="V332" i="1" s="1"/>
  <c r="V331" i="1" a="1"/>
  <c r="V331" i="1" s="1"/>
  <c r="V330" i="1" a="1"/>
  <c r="V330" i="1" s="1"/>
  <c r="V329" i="1" a="1"/>
  <c r="V329" i="1" s="1"/>
  <c r="V328" i="1" a="1"/>
  <c r="V328" i="1" s="1"/>
  <c r="V327" i="1" a="1"/>
  <c r="V327" i="1" s="1"/>
  <c r="V326" i="1" a="1"/>
  <c r="V326" i="1" s="1"/>
  <c r="V325" i="1" a="1"/>
  <c r="V325" i="1" s="1"/>
  <c r="V324" i="1" a="1"/>
  <c r="V324" i="1" s="1"/>
  <c r="V323" i="1" a="1"/>
  <c r="V323" i="1" s="1"/>
  <c r="V322" i="1" a="1"/>
  <c r="V322" i="1" s="1"/>
  <c r="V321" i="1" a="1"/>
  <c r="V321" i="1" s="1"/>
  <c r="V320" i="1" a="1"/>
  <c r="V320" i="1" s="1"/>
  <c r="V319" i="1" a="1"/>
  <c r="V319" i="1" s="1"/>
  <c r="V318" i="1" a="1"/>
  <c r="V318" i="1" s="1"/>
  <c r="V317" i="1" a="1"/>
  <c r="V317" i="1" s="1"/>
  <c r="V316" i="1" a="1"/>
  <c r="V316" i="1" s="1"/>
  <c r="V315" i="1" a="1"/>
  <c r="V315" i="1" s="1"/>
  <c r="V314" i="1" a="1"/>
  <c r="V314" i="1" s="1"/>
  <c r="V313" i="1" a="1"/>
  <c r="V313" i="1" s="1"/>
  <c r="V312" i="1" a="1"/>
  <c r="V312" i="1" s="1"/>
  <c r="V311" i="1" a="1"/>
  <c r="V311" i="1" s="1"/>
  <c r="V310" i="1" a="1"/>
  <c r="V310" i="1" s="1"/>
  <c r="V309" i="1" a="1"/>
  <c r="V309" i="1" s="1"/>
  <c r="V308" i="1" a="1"/>
  <c r="V308" i="1" s="1"/>
  <c r="V307" i="1" a="1"/>
  <c r="V307" i="1" s="1"/>
  <c r="V306" i="1" a="1"/>
  <c r="V306" i="1" s="1"/>
  <c r="V305" i="1" a="1"/>
  <c r="V305" i="1" s="1"/>
  <c r="V304" i="1" a="1"/>
  <c r="V304" i="1" s="1"/>
  <c r="V303" i="1" a="1"/>
  <c r="V303" i="1" s="1"/>
  <c r="V302" i="1" a="1"/>
  <c r="V302" i="1" s="1"/>
  <c r="V301" i="1" a="1"/>
  <c r="V301" i="1" s="1"/>
  <c r="V300" i="1" a="1"/>
  <c r="V300" i="1" s="1"/>
  <c r="V299" i="1" a="1"/>
  <c r="V299" i="1" s="1"/>
  <c r="V298" i="1" a="1"/>
  <c r="V298" i="1" s="1"/>
  <c r="V297" i="1" a="1"/>
  <c r="V297" i="1" s="1"/>
  <c r="V296" i="1" a="1"/>
  <c r="V296" i="1" s="1"/>
  <c r="V295" i="1" a="1"/>
  <c r="V295" i="1" s="1"/>
  <c r="V294" i="1" a="1"/>
  <c r="V294" i="1" s="1"/>
  <c r="V293" i="1" a="1"/>
  <c r="V293" i="1" s="1"/>
  <c r="V292" i="1" a="1"/>
  <c r="V292" i="1" s="1"/>
  <c r="V291" i="1" a="1"/>
  <c r="V291" i="1" s="1"/>
  <c r="V290" i="1" a="1"/>
  <c r="V290" i="1" s="1"/>
  <c r="V289" i="1" a="1"/>
  <c r="V289" i="1" s="1"/>
  <c r="V288" i="1" a="1"/>
  <c r="V288" i="1" s="1"/>
  <c r="V287" i="1" a="1"/>
  <c r="V287" i="1" s="1"/>
  <c r="V286" i="1" a="1"/>
  <c r="V286" i="1" s="1"/>
  <c r="V285" i="1" a="1"/>
  <c r="V285" i="1" s="1"/>
  <c r="V284" i="1" a="1"/>
  <c r="V284" i="1" s="1"/>
  <c r="V283" i="1" a="1"/>
  <c r="V283" i="1" s="1"/>
  <c r="V282" i="1" a="1"/>
  <c r="V282" i="1" s="1"/>
  <c r="V281" i="1" a="1"/>
  <c r="V281" i="1" s="1"/>
  <c r="V280" i="1" a="1"/>
  <c r="V280" i="1" s="1"/>
  <c r="V279" i="1" a="1"/>
  <c r="V279" i="1" s="1"/>
  <c r="V278" i="1" a="1"/>
  <c r="V278" i="1" s="1"/>
  <c r="V277" i="1" a="1"/>
  <c r="V277" i="1" s="1"/>
  <c r="V276" i="1" a="1"/>
  <c r="V276" i="1" s="1"/>
  <c r="V275" i="1" a="1"/>
  <c r="V275" i="1" s="1"/>
  <c r="V274" i="1" a="1"/>
  <c r="V274" i="1" s="1"/>
  <c r="V273" i="1" a="1"/>
  <c r="V273" i="1" s="1"/>
  <c r="V272" i="1" a="1"/>
  <c r="V272" i="1" s="1"/>
  <c r="V271" i="1" a="1"/>
  <c r="V271" i="1" s="1"/>
  <c r="V270" i="1" a="1"/>
  <c r="V270" i="1" s="1"/>
  <c r="V269" i="1" a="1"/>
  <c r="V269" i="1" s="1"/>
  <c r="V268" i="1" a="1"/>
  <c r="V268" i="1" s="1"/>
  <c r="V267" i="1" a="1"/>
  <c r="V267" i="1" s="1"/>
  <c r="V266" i="1" a="1"/>
  <c r="V266" i="1" s="1"/>
  <c r="V265" i="1" a="1"/>
  <c r="V265" i="1" s="1"/>
  <c r="V264" i="1" a="1"/>
  <c r="V264" i="1" s="1"/>
  <c r="V263" i="1" a="1"/>
  <c r="V263" i="1" s="1"/>
  <c r="V262" i="1" a="1"/>
  <c r="V262" i="1" s="1"/>
  <c r="V261" i="1" a="1"/>
  <c r="V261" i="1" s="1"/>
  <c r="V260" i="1" a="1"/>
  <c r="V260" i="1" s="1"/>
  <c r="V259" i="1" a="1"/>
  <c r="V259" i="1" s="1"/>
  <c r="V258" i="1" a="1"/>
  <c r="V258" i="1" s="1"/>
  <c r="V257" i="1" a="1"/>
  <c r="V257" i="1" s="1"/>
  <c r="V256" i="1" a="1"/>
  <c r="V256" i="1" s="1"/>
  <c r="V255" i="1" a="1"/>
  <c r="V255" i="1" s="1"/>
  <c r="V254" i="1" a="1"/>
  <c r="V254" i="1" s="1"/>
  <c r="V253" i="1" a="1"/>
  <c r="V253" i="1" s="1"/>
  <c r="V252" i="1" a="1"/>
  <c r="V252" i="1" s="1"/>
  <c r="V251" i="1" a="1"/>
  <c r="V251" i="1" s="1"/>
  <c r="V250" i="1" a="1"/>
  <c r="V250" i="1" s="1"/>
  <c r="V249" i="1" a="1"/>
  <c r="V249" i="1" s="1"/>
  <c r="V248" i="1" a="1"/>
  <c r="V248" i="1" s="1"/>
  <c r="V247" i="1" a="1"/>
  <c r="V247" i="1" s="1"/>
  <c r="V246" i="1" a="1"/>
  <c r="V246" i="1" s="1"/>
  <c r="V245" i="1" a="1"/>
  <c r="V245" i="1" s="1"/>
  <c r="V244" i="1" a="1"/>
  <c r="V244" i="1" s="1"/>
  <c r="V243" i="1" a="1"/>
  <c r="V243" i="1" s="1"/>
  <c r="V242" i="1" a="1"/>
  <c r="V242" i="1" s="1"/>
  <c r="V241" i="1" a="1"/>
  <c r="V241" i="1" s="1"/>
  <c r="V240" i="1" a="1"/>
  <c r="V240" i="1" s="1"/>
  <c r="V239" i="1" a="1"/>
  <c r="V239" i="1" s="1"/>
  <c r="V238" i="1" a="1"/>
  <c r="V238" i="1" s="1"/>
  <c r="V237" i="1" a="1"/>
  <c r="V237" i="1" s="1"/>
  <c r="V236" i="1" a="1"/>
  <c r="V236" i="1" s="1"/>
  <c r="V235" i="1" a="1"/>
  <c r="V235" i="1" s="1"/>
  <c r="V234" i="1" a="1"/>
  <c r="V234" i="1" s="1"/>
  <c r="V233" i="1" a="1"/>
  <c r="V233" i="1" s="1"/>
  <c r="V232" i="1" a="1"/>
  <c r="V232" i="1" s="1"/>
  <c r="V231" i="1" a="1"/>
  <c r="V231" i="1" s="1"/>
  <c r="V230" i="1" a="1"/>
  <c r="V230" i="1" s="1"/>
  <c r="V229" i="1" a="1"/>
  <c r="V229" i="1" s="1"/>
  <c r="V228" i="1" a="1"/>
  <c r="V228" i="1" s="1"/>
  <c r="V227" i="1" a="1"/>
  <c r="V227" i="1" s="1"/>
  <c r="V226" i="1" a="1"/>
  <c r="V226" i="1" s="1"/>
  <c r="V225" i="1" a="1"/>
  <c r="V225" i="1" s="1"/>
  <c r="V224" i="1" a="1"/>
  <c r="V224" i="1" s="1"/>
  <c r="V223" i="1" a="1"/>
  <c r="V223" i="1" s="1"/>
  <c r="V222" i="1" a="1"/>
  <c r="V222" i="1" s="1"/>
  <c r="V221" i="1" a="1"/>
  <c r="V221" i="1" s="1"/>
  <c r="V220" i="1" a="1"/>
  <c r="V220" i="1" s="1"/>
  <c r="V219" i="1" a="1"/>
  <c r="V219" i="1" s="1"/>
  <c r="V218" i="1" a="1"/>
  <c r="V218" i="1" s="1"/>
  <c r="V217" i="1" a="1"/>
  <c r="V217" i="1" s="1"/>
  <c r="V216" i="1" a="1"/>
  <c r="V216" i="1" s="1"/>
  <c r="V215" i="1" a="1"/>
  <c r="V215" i="1" s="1"/>
  <c r="V214" i="1" a="1"/>
  <c r="V214" i="1" s="1"/>
  <c r="V213" i="1" a="1"/>
  <c r="V213" i="1" s="1"/>
  <c r="V212" i="1" a="1"/>
  <c r="V212" i="1" s="1"/>
  <c r="V211" i="1" a="1"/>
  <c r="V211" i="1" s="1"/>
  <c r="V210" i="1" a="1"/>
  <c r="V210" i="1" s="1"/>
  <c r="V209" i="1" a="1"/>
  <c r="V209" i="1" s="1"/>
  <c r="V208" i="1" a="1"/>
  <c r="V208" i="1" s="1"/>
  <c r="V207" i="1" a="1"/>
  <c r="V207" i="1" s="1"/>
  <c r="V206" i="1" a="1"/>
  <c r="V206" i="1" s="1"/>
  <c r="V205" i="1" a="1"/>
  <c r="V205" i="1" s="1"/>
  <c r="V204" i="1" a="1"/>
  <c r="V204" i="1" s="1"/>
  <c r="V203" i="1" a="1"/>
  <c r="V203" i="1" s="1"/>
  <c r="V202" i="1" a="1"/>
  <c r="V202" i="1" s="1"/>
  <c r="V201" i="1" a="1"/>
  <c r="V201" i="1" s="1"/>
  <c r="V200" i="1" a="1"/>
  <c r="V200" i="1" s="1"/>
  <c r="V199" i="1" a="1"/>
  <c r="V199" i="1" s="1"/>
  <c r="V198" i="1" a="1"/>
  <c r="V198" i="1" s="1"/>
  <c r="V197" i="1" a="1"/>
  <c r="V197" i="1" s="1"/>
  <c r="V196" i="1" a="1"/>
  <c r="V196" i="1" s="1"/>
  <c r="V195" i="1" a="1"/>
  <c r="V195" i="1" s="1"/>
  <c r="V194" i="1" a="1"/>
  <c r="V194" i="1" s="1"/>
  <c r="V193" i="1" a="1"/>
  <c r="V193" i="1" s="1"/>
  <c r="V192" i="1" a="1"/>
  <c r="V192" i="1" s="1"/>
  <c r="V191" i="1" a="1"/>
  <c r="V191" i="1" s="1"/>
  <c r="V190" i="1" a="1"/>
  <c r="V190" i="1" s="1"/>
  <c r="V189" i="1" a="1"/>
  <c r="V189" i="1" s="1"/>
  <c r="V188" i="1" a="1"/>
  <c r="V188" i="1" s="1"/>
  <c r="V187" i="1" a="1"/>
  <c r="V187" i="1" s="1"/>
  <c r="V186" i="1" a="1"/>
  <c r="V186" i="1" s="1"/>
  <c r="V185" i="1" a="1"/>
  <c r="V185" i="1" s="1"/>
  <c r="V184" i="1" a="1"/>
  <c r="V184" i="1" s="1"/>
  <c r="V183" i="1" a="1"/>
  <c r="V183" i="1" s="1"/>
  <c r="V182" i="1" a="1"/>
  <c r="V182" i="1" s="1"/>
  <c r="V181" i="1" a="1"/>
  <c r="V181" i="1" s="1"/>
  <c r="V180" i="1" a="1"/>
  <c r="V180" i="1" s="1"/>
  <c r="V179" i="1" a="1"/>
  <c r="V179" i="1" s="1"/>
  <c r="V178" i="1" a="1"/>
  <c r="V178" i="1" s="1"/>
  <c r="V177" i="1" a="1"/>
  <c r="V177" i="1" s="1"/>
  <c r="V176" i="1" a="1"/>
  <c r="V176" i="1" s="1"/>
  <c r="V175" i="1" a="1"/>
  <c r="V175" i="1" s="1"/>
  <c r="V174" i="1" a="1"/>
  <c r="V174" i="1" s="1"/>
  <c r="V173" i="1" a="1"/>
  <c r="V173" i="1" s="1"/>
  <c r="V172" i="1" a="1"/>
  <c r="V172" i="1" s="1"/>
  <c r="V171" i="1" a="1"/>
  <c r="V171" i="1" s="1"/>
  <c r="V170" i="1" a="1"/>
  <c r="V170" i="1" s="1"/>
  <c r="V169" i="1" a="1"/>
  <c r="V169" i="1" s="1"/>
  <c r="V168" i="1" a="1"/>
  <c r="V168" i="1" s="1"/>
  <c r="V167" i="1" a="1"/>
  <c r="V167" i="1" s="1"/>
  <c r="V166" i="1" a="1"/>
  <c r="V166" i="1" s="1"/>
  <c r="V165" i="1" a="1"/>
  <c r="V165" i="1" s="1"/>
  <c r="V164" i="1" a="1"/>
  <c r="V164" i="1" s="1"/>
  <c r="V163" i="1" a="1"/>
  <c r="V163" i="1" s="1"/>
  <c r="V162" i="1" a="1"/>
  <c r="V162" i="1" s="1"/>
  <c r="V161" i="1" a="1"/>
  <c r="V161" i="1" s="1"/>
  <c r="V160" i="1" a="1"/>
  <c r="V160" i="1" s="1"/>
  <c r="V159" i="1" a="1"/>
  <c r="V159" i="1" s="1"/>
  <c r="V158" i="1" a="1"/>
  <c r="V158" i="1" s="1"/>
  <c r="V157" i="1" a="1"/>
  <c r="V157" i="1" s="1"/>
  <c r="V156" i="1" a="1"/>
  <c r="V156" i="1" s="1"/>
  <c r="V155" i="1" a="1"/>
  <c r="V155" i="1" s="1"/>
  <c r="V154" i="1" a="1"/>
  <c r="V154" i="1" s="1"/>
  <c r="V153" i="1" a="1"/>
  <c r="V153" i="1" s="1"/>
  <c r="V152" i="1" a="1"/>
  <c r="V152" i="1" s="1"/>
  <c r="V151" i="1" a="1"/>
  <c r="V151" i="1" s="1"/>
  <c r="V150" i="1" a="1"/>
  <c r="V150" i="1" s="1"/>
  <c r="V149" i="1" a="1"/>
  <c r="V149" i="1" s="1"/>
  <c r="V148" i="1" a="1"/>
  <c r="V148" i="1" s="1"/>
  <c r="V147" i="1" a="1"/>
  <c r="V147" i="1" s="1"/>
  <c r="V146" i="1" a="1"/>
  <c r="V146" i="1" s="1"/>
  <c r="V145" i="1" a="1"/>
  <c r="V145" i="1" s="1"/>
  <c r="V144" i="1" a="1"/>
  <c r="V144" i="1" s="1"/>
  <c r="V143" i="1" a="1"/>
  <c r="V143" i="1" s="1"/>
  <c r="V142" i="1" a="1"/>
  <c r="V142" i="1" s="1"/>
  <c r="V141" i="1" a="1"/>
  <c r="V141" i="1" s="1"/>
  <c r="V140" i="1" a="1"/>
  <c r="V140" i="1" s="1"/>
  <c r="V139" i="1" a="1"/>
  <c r="V139" i="1" s="1"/>
  <c r="V138" i="1" a="1"/>
  <c r="V138" i="1" s="1"/>
  <c r="V137" i="1" a="1"/>
  <c r="V137" i="1" s="1"/>
  <c r="V136" i="1" a="1"/>
  <c r="V136" i="1" s="1"/>
  <c r="V135" i="1" a="1"/>
  <c r="V135" i="1" s="1"/>
  <c r="V134" i="1" a="1"/>
  <c r="V134" i="1" s="1"/>
  <c r="V133" i="1" a="1"/>
  <c r="V133" i="1" s="1"/>
  <c r="V132" i="1" a="1"/>
  <c r="V132" i="1" s="1"/>
  <c r="V131" i="1" a="1"/>
  <c r="V131" i="1" s="1"/>
  <c r="V130" i="1" a="1"/>
  <c r="V130" i="1" s="1"/>
  <c r="V129" i="1" a="1"/>
  <c r="V129" i="1" s="1"/>
  <c r="V128" i="1" a="1"/>
  <c r="V128" i="1" s="1"/>
  <c r="V127" i="1" a="1"/>
  <c r="V127" i="1" s="1"/>
  <c r="V126" i="1" a="1"/>
  <c r="V126" i="1" s="1"/>
  <c r="V125" i="1" a="1"/>
  <c r="V125" i="1" s="1"/>
  <c r="V124" i="1" a="1"/>
  <c r="V124" i="1" s="1"/>
  <c r="V123" i="1" a="1"/>
  <c r="V123" i="1" s="1"/>
  <c r="V122" i="1" a="1"/>
  <c r="V122" i="1" s="1"/>
  <c r="V121" i="1" a="1"/>
  <c r="V121" i="1" s="1"/>
  <c r="V120" i="1" a="1"/>
  <c r="V120" i="1" s="1"/>
  <c r="V119" i="1" a="1"/>
  <c r="V119" i="1" s="1"/>
  <c r="V118" i="1" a="1"/>
  <c r="V118" i="1" s="1"/>
  <c r="V117" i="1" a="1"/>
  <c r="V117" i="1" s="1"/>
  <c r="V116" i="1" a="1"/>
  <c r="V116" i="1" s="1"/>
  <c r="V115" i="1" a="1"/>
  <c r="V115" i="1" s="1"/>
  <c r="V114" i="1" a="1"/>
  <c r="V114" i="1" s="1"/>
  <c r="V113" i="1" a="1"/>
  <c r="V113" i="1" s="1"/>
  <c r="V112" i="1" a="1"/>
  <c r="V112" i="1" s="1"/>
  <c r="V111" i="1" a="1"/>
  <c r="V111" i="1" s="1"/>
  <c r="V110" i="1" a="1"/>
  <c r="V110" i="1" s="1"/>
  <c r="V109" i="1" a="1"/>
  <c r="V109" i="1" s="1"/>
  <c r="V108" i="1" a="1"/>
  <c r="V108" i="1" s="1"/>
  <c r="V107" i="1" a="1"/>
  <c r="V107" i="1" s="1"/>
  <c r="V106" i="1" a="1"/>
  <c r="V106" i="1" s="1"/>
  <c r="V105" i="1" a="1"/>
  <c r="V105" i="1" s="1"/>
  <c r="V104" i="1" a="1"/>
  <c r="V104" i="1" s="1"/>
  <c r="V103" i="1" a="1"/>
  <c r="V103" i="1" s="1"/>
  <c r="V102" i="1" a="1"/>
  <c r="V102" i="1" s="1"/>
  <c r="V101" i="1" a="1"/>
  <c r="V101" i="1" s="1"/>
  <c r="V100" i="1" a="1"/>
  <c r="V100" i="1" s="1"/>
  <c r="V99" i="1" a="1"/>
  <c r="V99" i="1" s="1"/>
  <c r="V98" i="1" a="1"/>
  <c r="V98" i="1" s="1"/>
  <c r="V97" i="1" a="1"/>
  <c r="V97" i="1" s="1"/>
  <c r="V96" i="1" a="1"/>
  <c r="V96" i="1" s="1"/>
  <c r="V95" i="1" a="1"/>
  <c r="V95" i="1" s="1"/>
  <c r="V94" i="1" a="1"/>
  <c r="V94" i="1" s="1"/>
  <c r="V93" i="1" a="1"/>
  <c r="V93" i="1" s="1"/>
  <c r="V92" i="1" a="1"/>
  <c r="V92" i="1" s="1"/>
  <c r="V91" i="1" a="1"/>
  <c r="V91" i="1" s="1"/>
  <c r="V90" i="1" a="1"/>
  <c r="V90" i="1" s="1"/>
  <c r="V89" i="1" a="1"/>
  <c r="V89" i="1" s="1"/>
  <c r="V88" i="1" a="1"/>
  <c r="V88" i="1" s="1"/>
  <c r="V87" i="1" a="1"/>
  <c r="V87" i="1" s="1"/>
  <c r="V86" i="1" a="1"/>
  <c r="V86" i="1" s="1"/>
  <c r="V85" i="1" a="1"/>
  <c r="V85" i="1" s="1"/>
  <c r="V84" i="1" a="1"/>
  <c r="V84" i="1" s="1"/>
  <c r="V83" i="1" a="1"/>
  <c r="V83" i="1" s="1"/>
  <c r="V82" i="1" a="1"/>
  <c r="V82" i="1" s="1"/>
  <c r="V81" i="1" a="1"/>
  <c r="V81" i="1" s="1"/>
  <c r="V80" i="1" a="1"/>
  <c r="V80" i="1" s="1"/>
  <c r="V79" i="1" a="1"/>
  <c r="V79" i="1" s="1"/>
  <c r="V78" i="1" a="1"/>
  <c r="V78" i="1" s="1"/>
  <c r="V77" i="1" a="1"/>
  <c r="V77" i="1" s="1"/>
  <c r="V76" i="1" a="1"/>
  <c r="V76" i="1" s="1"/>
  <c r="V75" i="1" a="1"/>
  <c r="V75" i="1" s="1"/>
  <c r="V74" i="1" a="1"/>
  <c r="V74" i="1" s="1"/>
  <c r="V73" i="1" a="1"/>
  <c r="V73" i="1" s="1"/>
  <c r="V72" i="1" a="1"/>
  <c r="V72" i="1" s="1"/>
  <c r="V71" i="1" a="1"/>
  <c r="V71" i="1" s="1"/>
  <c r="V70" i="1" a="1"/>
  <c r="V70" i="1" s="1"/>
  <c r="V69" i="1" a="1"/>
  <c r="V69" i="1" s="1"/>
  <c r="V68" i="1" a="1"/>
  <c r="V68" i="1" s="1"/>
  <c r="V67" i="1" a="1"/>
  <c r="V67" i="1" s="1"/>
  <c r="V66" i="1" a="1"/>
  <c r="V66" i="1" s="1"/>
  <c r="V65" i="1" a="1"/>
  <c r="V65" i="1" s="1"/>
  <c r="V64" i="1" a="1"/>
  <c r="V64" i="1" s="1"/>
  <c r="V63" i="1" a="1"/>
  <c r="V63" i="1" s="1"/>
  <c r="V62" i="1" a="1"/>
  <c r="V62" i="1" s="1"/>
  <c r="V61" i="1" a="1"/>
  <c r="V61" i="1" s="1"/>
  <c r="V60" i="1" a="1"/>
  <c r="V60" i="1" s="1"/>
  <c r="V59" i="1" a="1"/>
  <c r="V59" i="1" s="1"/>
  <c r="V58" i="1" a="1"/>
  <c r="V58" i="1" s="1"/>
  <c r="V57" i="1" a="1"/>
  <c r="V57" i="1" s="1"/>
  <c r="V56" i="1" a="1"/>
  <c r="V56" i="1" s="1"/>
  <c r="V55" i="1" a="1"/>
  <c r="V55" i="1" s="1"/>
  <c r="V54" i="1" a="1"/>
  <c r="V54" i="1" s="1"/>
  <c r="V53" i="1" a="1"/>
  <c r="V53" i="1" s="1"/>
  <c r="V52" i="1" a="1"/>
  <c r="V52" i="1" s="1"/>
  <c r="V51" i="1" a="1"/>
  <c r="V51" i="1" s="1"/>
  <c r="V50" i="1" a="1"/>
  <c r="V50" i="1" s="1"/>
  <c r="V49" i="1" a="1"/>
  <c r="V49" i="1" s="1"/>
  <c r="V48" i="1" a="1"/>
  <c r="V48" i="1" s="1"/>
  <c r="V47" i="1" a="1"/>
  <c r="V47" i="1" s="1"/>
  <c r="V46" i="1" a="1"/>
  <c r="V46" i="1" s="1"/>
  <c r="V45" i="1" a="1"/>
  <c r="V45" i="1" s="1"/>
  <c r="V44" i="1" a="1"/>
  <c r="V44" i="1" s="1"/>
  <c r="V43" i="1" a="1"/>
  <c r="V43" i="1" s="1"/>
  <c r="V42" i="1" a="1"/>
  <c r="V42" i="1" s="1"/>
  <c r="V41" i="1" a="1"/>
  <c r="V41" i="1" s="1"/>
  <c r="V40" i="1" a="1"/>
  <c r="V40" i="1" s="1"/>
  <c r="V39" i="1" a="1"/>
  <c r="V39" i="1" s="1"/>
  <c r="V38" i="1" a="1"/>
  <c r="V38" i="1" s="1"/>
  <c r="V37" i="1" a="1"/>
  <c r="V37" i="1" s="1"/>
  <c r="V36" i="1" a="1"/>
  <c r="V36" i="1" s="1"/>
  <c r="V35" i="1" a="1"/>
  <c r="V35" i="1" s="1"/>
  <c r="V34" i="1" a="1"/>
  <c r="V34" i="1" s="1"/>
  <c r="V33" i="1" a="1"/>
  <c r="V33" i="1" s="1"/>
  <c r="V32" i="1" a="1"/>
  <c r="V32" i="1" s="1"/>
  <c r="V31" i="1" a="1"/>
  <c r="V31" i="1" s="1"/>
  <c r="V30" i="1" a="1"/>
  <c r="V30" i="1" s="1"/>
  <c r="V29" i="1" a="1"/>
  <c r="V29" i="1" s="1"/>
  <c r="V28" i="1" a="1"/>
  <c r="V28" i="1" s="1"/>
  <c r="V27" i="1" a="1"/>
  <c r="V27" i="1" s="1"/>
  <c r="V26" i="1" a="1"/>
  <c r="V26" i="1" s="1"/>
  <c r="V25" i="1" a="1"/>
  <c r="V25" i="1" s="1"/>
  <c r="V24" i="1" a="1"/>
  <c r="V24" i="1" s="1"/>
  <c r="V23" i="1" a="1"/>
  <c r="V23" i="1" s="1"/>
  <c r="V22" i="1" a="1"/>
  <c r="V22" i="1" s="1"/>
  <c r="V21" i="1" a="1"/>
  <c r="V21" i="1" s="1"/>
  <c r="V20" i="1" a="1"/>
  <c r="V20" i="1" s="1"/>
  <c r="V19" i="1" a="1"/>
  <c r="V19" i="1" s="1"/>
  <c r="V18" i="1" a="1"/>
  <c r="V18" i="1" s="1"/>
  <c r="V17" i="1" a="1"/>
  <c r="V17" i="1" s="1"/>
  <c r="V16" i="1" a="1"/>
  <c r="V16" i="1" s="1"/>
  <c r="V15" i="1" a="1"/>
  <c r="V15" i="1" s="1"/>
  <c r="V14" i="1" a="1"/>
  <c r="V14" i="1" s="1"/>
  <c r="V13" i="1" a="1"/>
  <c r="V13" i="1" s="1"/>
  <c r="V12" i="1" a="1"/>
  <c r="V12" i="1" s="1"/>
  <c r="V11" i="1" a="1"/>
  <c r="V11" i="1" s="1"/>
  <c r="V10" i="1" a="1"/>
  <c r="V10" i="1" s="1"/>
  <c r="V9" i="1" a="1"/>
  <c r="V9" i="1" s="1"/>
  <c r="V8" i="1" a="1"/>
  <c r="V8" i="1" s="1"/>
  <c r="V7" i="1" a="1"/>
  <c r="V7" i="1" s="1"/>
  <c r="V6" i="1" a="1"/>
  <c r="V6" i="1" s="1"/>
  <c r="V5" i="1" a="1"/>
  <c r="V5" i="1" s="1"/>
  <c r="V4" i="1" a="1"/>
  <c r="V4" i="1" s="1"/>
  <c r="V3" i="1" a="1"/>
  <c r="V3" i="1" s="1"/>
  <c r="V2" i="1" a="1"/>
  <c r="V2" i="1" s="1"/>
  <c r="L17" i="4" l="1"/>
  <c r="O17" i="4"/>
  <c r="P17" i="4" s="1"/>
  <c r="M17" i="4"/>
  <c r="N1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<sst xmlns="http://schemas.openxmlformats.org/spreadsheetml/2006/main" count="6224" uniqueCount="623">
  <si>
    <t>Lookup</t>
  </si>
  <si>
    <t>Yr</t>
  </si>
  <si>
    <t>SalesRep</t>
  </si>
  <si>
    <t>CustAcct</t>
  </si>
  <si>
    <t>CustomerName</t>
  </si>
  <si>
    <t>RegNo</t>
  </si>
  <si>
    <t>OwningRegNo</t>
  </si>
  <si>
    <t>CustType</t>
  </si>
  <si>
    <t>CustSegment</t>
  </si>
  <si>
    <t>OrderCt</t>
  </si>
  <si>
    <t>LineCt</t>
  </si>
  <si>
    <t>TotQty</t>
  </si>
  <si>
    <t>Sales</t>
  </si>
  <si>
    <t>OrderSales</t>
  </si>
  <si>
    <t>OrderLines</t>
  </si>
  <si>
    <t>LineQty</t>
  </si>
  <si>
    <t>GrossProfit</t>
  </si>
  <si>
    <t>GP_Prcnt</t>
  </si>
  <si>
    <t>NetProfit</t>
  </si>
  <si>
    <t>NP_Prcnt</t>
  </si>
  <si>
    <t>Alberto Hunt</t>
  </si>
  <si>
    <t>Allied Factories</t>
  </si>
  <si>
    <t>National</t>
  </si>
  <si>
    <t>Top Tier</t>
  </si>
  <si>
    <t>Southern Foods</t>
  </si>
  <si>
    <t>Large</t>
  </si>
  <si>
    <t>Speedway Motor Co.</t>
  </si>
  <si>
    <t>Bently Foods</t>
  </si>
  <si>
    <t>Fast Track Computers</t>
  </si>
  <si>
    <t>Medium</t>
  </si>
  <si>
    <t>Ironclad Innovations</t>
  </si>
  <si>
    <t>Regional</t>
  </si>
  <si>
    <t>Ether Echo</t>
  </si>
  <si>
    <t>Oceanic Orbit Maritime</t>
  </si>
  <si>
    <t>Small</t>
  </si>
  <si>
    <t>Alex Kwon</t>
  </si>
  <si>
    <t>Phoenix Finance</t>
  </si>
  <si>
    <t>Catalyst Consulting</t>
  </si>
  <si>
    <t>Merris Real Estate</t>
  </si>
  <si>
    <t>Radiant Reef Aquatics</t>
  </si>
  <si>
    <t>Quantum Coast Consulting</t>
  </si>
  <si>
    <t>Steel Birch</t>
  </si>
  <si>
    <t>eTech Depot</t>
  </si>
  <si>
    <t>Bamboo Blossom Florists</t>
  </si>
  <si>
    <t>Frost Furnishings</t>
  </si>
  <si>
    <t>Pure Palate</t>
  </si>
  <si>
    <t>Coast &amp; Cedar</t>
  </si>
  <si>
    <t>Luxe Layers</t>
  </si>
  <si>
    <t>Mosaic Muse</t>
  </si>
  <si>
    <t>Blaze Bazaar</t>
  </si>
  <si>
    <t>HeartBloom</t>
  </si>
  <si>
    <t>Island Cruises</t>
  </si>
  <si>
    <t>NextNest Homes</t>
  </si>
  <si>
    <t>Radiant Realty</t>
  </si>
  <si>
    <t>Luxure Lab</t>
  </si>
  <si>
    <t>Cove Creations</t>
  </si>
  <si>
    <t>Lumina Luxe Interiors</t>
  </si>
  <si>
    <t>Nimbus Networks</t>
  </si>
  <si>
    <t>Ember Edge</t>
  </si>
  <si>
    <t>Neon Nook</t>
  </si>
  <si>
    <t>Electric Echo Electronics</t>
  </si>
  <si>
    <t>Amy Blye</t>
  </si>
  <si>
    <t>Harbor Homes</t>
  </si>
  <si>
    <t>Onyx Orchard Tech</t>
  </si>
  <si>
    <t>Bright Aura</t>
  </si>
  <si>
    <t>Rain Technologies</t>
  </si>
  <si>
    <t>Crest Consulting</t>
  </si>
  <si>
    <t>Crimson Clay</t>
  </si>
  <si>
    <t>Electric Ember Studios</t>
  </si>
  <si>
    <t>Brite &amp; Bloom</t>
  </si>
  <si>
    <t>Copper Compass Navigation</t>
  </si>
  <si>
    <t>MetroMeadow</t>
  </si>
  <si>
    <t>Frosted Delicacies Bakery</t>
  </si>
  <si>
    <t>Peak &amp; Pine</t>
  </si>
  <si>
    <t>Bert Electronics</t>
  </si>
  <si>
    <t>BlackRock Bites</t>
  </si>
  <si>
    <t>Infinity Services</t>
  </si>
  <si>
    <t>Harvest Hill</t>
  </si>
  <si>
    <t>Beacon Builders</t>
  </si>
  <si>
    <t>Benny Wilder</t>
  </si>
  <si>
    <t>National Brokers</t>
  </si>
  <si>
    <t>Granite Grove</t>
  </si>
  <si>
    <t>Allandra Enterprises</t>
  </si>
  <si>
    <t>Zain Financial</t>
  </si>
  <si>
    <t>Emerald Edge Engineering</t>
  </si>
  <si>
    <t>AE Publishing</t>
  </si>
  <si>
    <t>Cascade Creations</t>
  </si>
  <si>
    <t>Bill Hampton</t>
  </si>
  <si>
    <t>Jenson Industries</t>
  </si>
  <si>
    <t>Jameson Mobile Tech</t>
  </si>
  <si>
    <t>Zain Mortgage</t>
  </si>
  <si>
    <t>Nover, Inc.</t>
  </si>
  <si>
    <t>Carmen Blakemoore</t>
  </si>
  <si>
    <t>National Distributors</t>
  </si>
  <si>
    <t>Businesss Connections</t>
  </si>
  <si>
    <t>Illinois University</t>
  </si>
  <si>
    <t>Frost Forest</t>
  </si>
  <si>
    <t>Jayce Communications</t>
  </si>
  <si>
    <t>eBusiness Services</t>
  </si>
  <si>
    <t>Luxe Lagoon</t>
  </si>
  <si>
    <t>Golden Graphics</t>
  </si>
  <si>
    <t>Golden Grove Gaming</t>
  </si>
  <si>
    <t>Global Connections</t>
  </si>
  <si>
    <t>Carol Mathews</t>
  </si>
  <si>
    <t>Ivory Ink</t>
  </si>
  <si>
    <t>Golden Garments</t>
  </si>
  <si>
    <t>Blue Jay Bay</t>
  </si>
  <si>
    <t>Sam &amp; Moon</t>
  </si>
  <si>
    <t>Nectar Network</t>
  </si>
  <si>
    <t>Electric Edge Gaming</t>
  </si>
  <si>
    <t>Ocean’s Edge</t>
  </si>
  <si>
    <t>Mountain &amp; Mist</t>
  </si>
  <si>
    <t>Nova Industries</t>
  </si>
  <si>
    <t>Insight Innovations</t>
  </si>
  <si>
    <t>Night Oak Inc.</t>
  </si>
  <si>
    <t>NectarNest Honey Farms</t>
  </si>
  <si>
    <t>Lush Lane</t>
  </si>
  <si>
    <t>Lexas Lantern</t>
  </si>
  <si>
    <t>Pure Peak</t>
  </si>
  <si>
    <t>NightWind Co.</t>
  </si>
  <si>
    <t>Harbor Halo</t>
  </si>
  <si>
    <t>Breeze Bistro</t>
  </si>
  <si>
    <t>Cloud Crest</t>
  </si>
  <si>
    <t>Horizon Hive</t>
  </si>
  <si>
    <t>Arbor Aura</t>
  </si>
  <si>
    <t>Golden Lights Gear</t>
  </si>
  <si>
    <t>Wave Audio</t>
  </si>
  <si>
    <t>Coral Crest Cruises</t>
  </si>
  <si>
    <t>Dawn &amp; Dusk</t>
  </si>
  <si>
    <t>Celia Pasillas</t>
  </si>
  <si>
    <t>Moss &amp; Ember</t>
  </si>
  <si>
    <t>Quick Web Solutions</t>
  </si>
  <si>
    <t>Bold Brew</t>
  </si>
  <si>
    <t>Fable Bookstores</t>
  </si>
  <si>
    <t>Big Apple Foods</t>
  </si>
  <si>
    <t>Wallen Home Furnishings</t>
  </si>
  <si>
    <t>FreshSprout</t>
  </si>
  <si>
    <t>Glade Grove</t>
  </si>
  <si>
    <t>Peak Pollen Solutions</t>
  </si>
  <si>
    <t>Night &amp; Light</t>
  </si>
  <si>
    <t>Midnight Mirage Music</t>
  </si>
  <si>
    <t>Claudia Schwartz</t>
  </si>
  <si>
    <t>Ariendia Technologies</t>
  </si>
  <si>
    <t>Aspen Rentals</t>
  </si>
  <si>
    <t>Aqua Pools</t>
  </si>
  <si>
    <t>Ignite Industries</t>
  </si>
  <si>
    <t>Gilded Glow</t>
  </si>
  <si>
    <t>Phoenix Enterprises</t>
  </si>
  <si>
    <t>Green Clover</t>
  </si>
  <si>
    <t>Bamboo Grove Bistro</t>
  </si>
  <si>
    <t>Copper &amp; Craft</t>
  </si>
  <si>
    <t>North Nook</t>
  </si>
  <si>
    <t>Pulse Planet</t>
  </si>
  <si>
    <t>Quantum Leap Innovations</t>
  </si>
  <si>
    <t>Lunar Lagoon Pools</t>
  </si>
  <si>
    <t>Lunar Lagoon Logistics</t>
  </si>
  <si>
    <t>Ether Edge</t>
  </si>
  <si>
    <t>Glade Goods</t>
  </si>
  <si>
    <t>DwellWave</t>
  </si>
  <si>
    <t>Echoes &amp; Ember</t>
  </si>
  <si>
    <t>Horizon Holdings</t>
  </si>
  <si>
    <t>Ember Essentials</t>
  </si>
  <si>
    <t>Ivory Isle</t>
  </si>
  <si>
    <t>Advanced Technologies</t>
  </si>
  <si>
    <t>Enchanted Earth</t>
  </si>
  <si>
    <t>Quantum Qube</t>
  </si>
  <si>
    <t>Nova Nest</t>
  </si>
  <si>
    <t>Fusion Finance</t>
  </si>
  <si>
    <t>Luxe Lane</t>
  </si>
  <si>
    <t>Apex Horizons</t>
  </si>
  <si>
    <t>Azure Inc</t>
  </si>
  <si>
    <t>Iron &amp; Ivy</t>
  </si>
  <si>
    <t>Debbie Green</t>
  </si>
  <si>
    <t>DC Distributors</t>
  </si>
  <si>
    <t>All Natural Foods</t>
  </si>
  <si>
    <t>Debbie Wong</t>
  </si>
  <si>
    <t>High Tide Labs</t>
  </si>
  <si>
    <t>Crimson Canyon</t>
  </si>
  <si>
    <t>Crown Catering</t>
  </si>
  <si>
    <t>Cedar Crest Homes</t>
  </si>
  <si>
    <t>Global Financial</t>
  </si>
  <si>
    <t>Element Earth</t>
  </si>
  <si>
    <t>Bamboo Furnishings</t>
  </si>
  <si>
    <t>North West Bank</t>
  </si>
  <si>
    <t>Earth Echo</t>
  </si>
  <si>
    <t>Dora Tsai</t>
  </si>
  <si>
    <t>Seattle Coffee</t>
  </si>
  <si>
    <t>Arizona University</t>
  </si>
  <si>
    <t>GreenLeaf Organics</t>
  </si>
  <si>
    <t>Loft Designs</t>
  </si>
  <si>
    <t>Blue Heron</t>
  </si>
  <si>
    <t>Mist &amp; Moss</t>
  </si>
  <si>
    <t>Orchard Oasis</t>
  </si>
  <si>
    <t>Gerald Wilson</t>
  </si>
  <si>
    <t>Boulder Construction</t>
  </si>
  <si>
    <t>Jay &amp; Jay Construction</t>
  </si>
  <si>
    <t>Merriam Consulting</t>
  </si>
  <si>
    <t>Driftwood Creations</t>
  </si>
  <si>
    <t>Hugo Vale</t>
  </si>
  <si>
    <t>Eastern Bank</t>
  </si>
  <si>
    <t>Eastern Distributors</t>
  </si>
  <si>
    <t>Mountain Apparel</t>
  </si>
  <si>
    <t>Elemental Energy</t>
  </si>
  <si>
    <t>Rover Tech</t>
  </si>
  <si>
    <t>Johnson Technology Services</t>
  </si>
  <si>
    <t>Quantum Ventures</t>
  </si>
  <si>
    <t>Forge &amp; Fern</t>
  </si>
  <si>
    <t>Harvest Halo</t>
  </si>
  <si>
    <t>Desert Bloom Florists</t>
  </si>
  <si>
    <t>PureEssence</t>
  </si>
  <si>
    <t>Ian Juliano</t>
  </si>
  <si>
    <t>Enigma Enterprises</t>
  </si>
  <si>
    <t>City Glow</t>
  </si>
  <si>
    <t>Momentum Media</t>
  </si>
  <si>
    <t>Blue Horizon Ventures</t>
  </si>
  <si>
    <t>Radiant Resources</t>
  </si>
  <si>
    <t>Radiant River Resorts</t>
  </si>
  <si>
    <t>Aura Adventures</t>
  </si>
  <si>
    <t>Cigar Haven</t>
  </si>
  <si>
    <t>Infinite Ideas</t>
  </si>
  <si>
    <t>Mystic Moss</t>
  </si>
  <si>
    <t>Cedar &amp; Stone</t>
  </si>
  <si>
    <t>Ocean Aura</t>
  </si>
  <si>
    <t>Coral Craftworks</t>
  </si>
  <si>
    <t>Radiant Ridge Realty</t>
  </si>
  <si>
    <t>Jack Gao</t>
  </si>
  <si>
    <t>Indigo Ivy</t>
  </si>
  <si>
    <t>Cedar &amp; Sky</t>
  </si>
  <si>
    <t>Javier Salinas</t>
  </si>
  <si>
    <t>Texas Shipping</t>
  </si>
  <si>
    <t>CallTech Phone Services</t>
  </si>
  <si>
    <t>South West Phones</t>
  </si>
  <si>
    <t>South West Power</t>
  </si>
  <si>
    <t>International Shipping</t>
  </si>
  <si>
    <t>BriteVista</t>
  </si>
  <si>
    <t>Chandra Technology</t>
  </si>
  <si>
    <t>Midnight Moss</t>
  </si>
  <si>
    <t>Jeannie Skiles</t>
  </si>
  <si>
    <t>Orbit Outfitters</t>
  </si>
  <si>
    <t>Brave &amp; Sage</t>
  </si>
  <si>
    <t>MeadowMist</t>
  </si>
  <si>
    <t>Reef Resorts</t>
  </si>
  <si>
    <t>Flux &amp; Flow</t>
  </si>
  <si>
    <t>Pure &amp; Simple</t>
  </si>
  <si>
    <t>PixelPort</t>
  </si>
  <si>
    <t>North Star Nest</t>
  </si>
  <si>
    <t>Brown Industrial</t>
  </si>
  <si>
    <t>Audio Illusions</t>
  </si>
  <si>
    <t>Celestial Cliff</t>
  </si>
  <si>
    <t>Pine Peak Pizzeria</t>
  </si>
  <si>
    <t>ClearSky Co.</t>
  </si>
  <si>
    <t>Cascade Wines</t>
  </si>
  <si>
    <t>Lush Loft</t>
  </si>
  <si>
    <t>Ember Electronics</t>
  </si>
  <si>
    <t>Clear Lens Logistics</t>
  </si>
  <si>
    <t>Digital Drift</t>
  </si>
  <si>
    <t>John Foley</t>
  </si>
  <si>
    <t>Wilson Financial Services</t>
  </si>
  <si>
    <t>Butler and Sons</t>
  </si>
  <si>
    <t>Texas Technical College</t>
  </si>
  <si>
    <t>Josh Banks</t>
  </si>
  <si>
    <t>Bold Beam</t>
  </si>
  <si>
    <t>Glacier Glimpse Photography</t>
  </si>
  <si>
    <t>Cinder &amp; Sage</t>
  </si>
  <si>
    <t>Odyssey Operations</t>
  </si>
  <si>
    <t>Aura &amp; Iron</t>
  </si>
  <si>
    <t>Quick Bloom</t>
  </si>
  <si>
    <t>RapidRise Fitness</t>
  </si>
  <si>
    <t>Maple Mountain Coffee</t>
  </si>
  <si>
    <t>Aspen &amp; Oak</t>
  </si>
  <si>
    <t>Glacier Grove Farms</t>
  </si>
  <si>
    <t>Lazy Lounge</t>
  </si>
  <si>
    <t>Arcadia Analytics</t>
  </si>
  <si>
    <t>CloudForge</t>
  </si>
  <si>
    <t>Katie Sweeney</t>
  </si>
  <si>
    <t>Quantum Quill Publishing</t>
  </si>
  <si>
    <t>Mosaic Media</t>
  </si>
  <si>
    <t>Mountain Cove</t>
  </si>
  <si>
    <t>Bora Bay Imports</t>
  </si>
  <si>
    <t>Grove &amp; Gather</t>
  </si>
  <si>
    <t>Ironwood Industries</t>
  </si>
  <si>
    <t>Fresh Finch</t>
  </si>
  <si>
    <t>Crimson Cascade Creations</t>
  </si>
  <si>
    <t>Mystic Vine</t>
  </si>
  <si>
    <t>Williams Real Estate</t>
  </si>
  <si>
    <t>Indigo Echo</t>
  </si>
  <si>
    <t>Crystal Consulting</t>
  </si>
  <si>
    <t>Nest &amp; North</t>
  </si>
  <si>
    <t>CoveCraft</t>
  </si>
  <si>
    <t>Cooper Crafts</t>
  </si>
  <si>
    <t>Kevin Baxter</t>
  </si>
  <si>
    <t>Beacon Bay</t>
  </si>
  <si>
    <t>Communication Specialists</t>
  </si>
  <si>
    <t>Mystic Meadow Labs</t>
  </si>
  <si>
    <t>Midnight Mirage Entertainment</t>
  </si>
  <si>
    <t>Johnson Crest Builders</t>
  </si>
  <si>
    <t>Crown Casinos</t>
  </si>
  <si>
    <t>Kim Pearson</t>
  </si>
  <si>
    <t>EtherEase</t>
  </si>
  <si>
    <t>Future Forge</t>
  </si>
  <si>
    <t>Driftwood &amp; Dew</t>
  </si>
  <si>
    <t>Blue Barn</t>
  </si>
  <si>
    <t>Olive Oak Botanicals</t>
  </si>
  <si>
    <t>Luminous Labs</t>
  </si>
  <si>
    <t>Meadow Markets</t>
  </si>
  <si>
    <t>City Line Co.</t>
  </si>
  <si>
    <t>Crystal Creations</t>
  </si>
  <si>
    <t>Oasis &amp; Oak</t>
  </si>
  <si>
    <t>Drift &amp; Sons</t>
  </si>
  <si>
    <t>Maple Mountain Motors</t>
  </si>
  <si>
    <t>Glade Gardens</t>
  </si>
  <si>
    <t>Gateway Gourmet</t>
  </si>
  <si>
    <t>Canyon Logistics</t>
  </si>
  <si>
    <t>Midnight Flora</t>
  </si>
  <si>
    <t>Alpine Apex Apparel</t>
  </si>
  <si>
    <t>Frosted Fawn</t>
  </si>
  <si>
    <t>Midnight Meadow Music</t>
  </si>
  <si>
    <t>Coral Coast Craftworks</t>
  </si>
  <si>
    <t>Forest Services</t>
  </si>
  <si>
    <t>Spruce &amp; Elm</t>
  </si>
  <si>
    <t>Moonstone Meadow</t>
  </si>
  <si>
    <t>Indigo Consulting</t>
  </si>
  <si>
    <t>Crystal Glassworks</t>
  </si>
  <si>
    <t>Marble &amp; Moss</t>
  </si>
  <si>
    <t>Pulse Productions</t>
  </si>
  <si>
    <t>Moonlight Photography</t>
  </si>
  <si>
    <t>Crimson Creek Brewery</t>
  </si>
  <si>
    <t>Industrial Solutions</t>
  </si>
  <si>
    <t>Aurora Apparel</t>
  </si>
  <si>
    <t>Peak Time Outdoors</t>
  </si>
  <si>
    <t>Moss Consulting</t>
  </si>
  <si>
    <t>Genesis Group</t>
  </si>
  <si>
    <t>Emerald Eclipse Energy</t>
  </si>
  <si>
    <t>Frost Apparel</t>
  </si>
  <si>
    <t>Clover Coast</t>
  </si>
  <si>
    <t>Catalyst Creative</t>
  </si>
  <si>
    <t>Kurt Valentine</t>
  </si>
  <si>
    <t>Pinnacle Productions</t>
  </si>
  <si>
    <t>City Stone</t>
  </si>
  <si>
    <t>Green Fields</t>
  </si>
  <si>
    <t>Coastal Surf Shop</t>
  </si>
  <si>
    <t>Infinite Insights</t>
  </si>
  <si>
    <t>Night Studios</t>
  </si>
  <si>
    <t>Luna Light</t>
  </si>
  <si>
    <t>Malik Mann</t>
  </si>
  <si>
    <t>Halo &amp; Horizon</t>
  </si>
  <si>
    <t>Midnight  Studios</t>
  </si>
  <si>
    <t>Jameson Consulting</t>
  </si>
  <si>
    <t>Glow &amp; Gather</t>
  </si>
  <si>
    <t>Cliff &amp; Clay</t>
  </si>
  <si>
    <t>Cozy Compass</t>
  </si>
  <si>
    <t>Platinum Peak Motors</t>
  </si>
  <si>
    <t>Draft Solutions</t>
  </si>
  <si>
    <t>Lens Productions</t>
  </si>
  <si>
    <t>Mary Amendola</t>
  </si>
  <si>
    <t>Apex Aroma</t>
  </si>
  <si>
    <t>Pure Essence</t>
  </si>
  <si>
    <t>Quantum Quest Labs</t>
  </si>
  <si>
    <t>Cedar Springs Spa</t>
  </si>
  <si>
    <t>Alpine Arcades</t>
  </si>
  <si>
    <t>Hearth &amp; Stone</t>
  </si>
  <si>
    <t>Glow Guild</t>
  </si>
  <si>
    <t>Moore Distributors</t>
  </si>
  <si>
    <t>Midnight Muse</t>
  </si>
  <si>
    <t>Quill Designs</t>
  </si>
  <si>
    <t>Iron Solutions</t>
  </si>
  <si>
    <t>Copper Canyon Coffee</t>
  </si>
  <si>
    <t>Echo Earth</t>
  </si>
  <si>
    <t>Golden Grove Catering</t>
  </si>
  <si>
    <t>Mariana Jewelry</t>
  </si>
  <si>
    <t>Mikhail Reilly</t>
  </si>
  <si>
    <t>Nova Nexus Solutions</t>
  </si>
  <si>
    <t>Green &amp; Gold</t>
  </si>
  <si>
    <t>Whole Meadow Botanicals</t>
  </si>
  <si>
    <t>Harmony Harbor Counseling</t>
  </si>
  <si>
    <t>Indigo &amp; Ivory</t>
  </si>
  <si>
    <t>Mosaki Ishak</t>
  </si>
  <si>
    <t>Canvas Co.</t>
  </si>
  <si>
    <t>LunaLeaf</t>
  </si>
  <si>
    <t>GreenSpire</t>
  </si>
  <si>
    <t>Lush Layers</t>
  </si>
  <si>
    <t>Mountain Adventures</t>
  </si>
  <si>
    <t>Olive Oil Inovations</t>
  </si>
  <si>
    <t>Pure Pacific</t>
  </si>
  <si>
    <t>Nina Fuentes</t>
  </si>
  <si>
    <t>Electric Ember Audio</t>
  </si>
  <si>
    <t>Harbor Hues</t>
  </si>
  <si>
    <t>Core Consulting</t>
  </si>
  <si>
    <t>Home Innovations</t>
  </si>
  <si>
    <t>Willow Markets</t>
  </si>
  <si>
    <t>PixelPerfect Studios</t>
  </si>
  <si>
    <t>Fable Flora</t>
  </si>
  <si>
    <t>Horizon Healthcare</t>
  </si>
  <si>
    <t>FusionFrame</t>
  </si>
  <si>
    <t>Flora Forge</t>
  </si>
  <si>
    <t>Energy Quench</t>
  </si>
  <si>
    <t>Ocean Oracle Shipping</t>
  </si>
  <si>
    <t>Luna Loop</t>
  </si>
  <si>
    <t>North Harvest</t>
  </si>
  <si>
    <t>Paul Martell</t>
  </si>
  <si>
    <t>Standard Services</t>
  </si>
  <si>
    <t>Quinn York</t>
  </si>
  <si>
    <t>Opal Owl Bookstore</t>
  </si>
  <si>
    <t>Electric Energy</t>
  </si>
  <si>
    <t>Olive &amp; Iron</t>
  </si>
  <si>
    <t>Momentum Marketing</t>
  </si>
  <si>
    <t>Cove &amp; Canvas</t>
  </si>
  <si>
    <t>Glimmer Grove</t>
  </si>
  <si>
    <t>Granite Services</t>
  </si>
  <si>
    <t>EmberStone</t>
  </si>
  <si>
    <t>Emerald Echo Music</t>
  </si>
  <si>
    <t>Lux Lounge</t>
  </si>
  <si>
    <t>Dream &amp; Drift</t>
  </si>
  <si>
    <t>Grove Solutions</t>
  </si>
  <si>
    <t>Blush Bloom</t>
  </si>
  <si>
    <t>Moonlight Mirage Media</t>
  </si>
  <si>
    <t>ByteBloom</t>
  </si>
  <si>
    <t>Peak Performance</t>
  </si>
  <si>
    <t>Ray McDermott</t>
  </si>
  <si>
    <t>FreshFields</t>
  </si>
  <si>
    <t>Mesa Muse</t>
  </si>
  <si>
    <t>Neon Nightlife</t>
  </si>
  <si>
    <t>Creative Chocolates</t>
  </si>
  <si>
    <t>Hair Services</t>
  </si>
  <si>
    <t>Nest Nurture</t>
  </si>
  <si>
    <t>Rebecca Jimenez</t>
  </si>
  <si>
    <t>Vanda Power</t>
  </si>
  <si>
    <t>Clear Sunset</t>
  </si>
  <si>
    <t>Ronnie Estrada</t>
  </si>
  <si>
    <t>Nexus Networks</t>
  </si>
  <si>
    <t>Hearth &amp; Haven</t>
  </si>
  <si>
    <t>FrostFire Furnishings</t>
  </si>
  <si>
    <t>Nexus Nexus</t>
  </si>
  <si>
    <t>River Healthcare</t>
  </si>
  <si>
    <t>Echo Enterprises</t>
  </si>
  <si>
    <t>Pure Pine</t>
  </si>
  <si>
    <t>Meadow Mint</t>
  </si>
  <si>
    <t>Frost &amp; Forge</t>
  </si>
  <si>
    <t>James &amp; Fern</t>
  </si>
  <si>
    <t>Ink &amp; Iron</t>
  </si>
  <si>
    <t>Elevation Enterprises</t>
  </si>
  <si>
    <t>Sivesh Saleh</t>
  </si>
  <si>
    <t>Blue Coast Inc</t>
  </si>
  <si>
    <t>TechWave Systems</t>
  </si>
  <si>
    <t>Aria Langston</t>
  </si>
  <si>
    <t>Quantum Core Ventures</t>
  </si>
  <si>
    <t>Vivid Vision Productions</t>
  </si>
  <si>
    <t>Zenith Fitness Club</t>
  </si>
  <si>
    <t>ByteTrail Software</t>
  </si>
  <si>
    <t>Radiant Reel Studios</t>
  </si>
  <si>
    <t>Vital Glow Skincare</t>
  </si>
  <si>
    <t>NovaTech Solutions</t>
  </si>
  <si>
    <t>Caleb Thorne</t>
  </si>
  <si>
    <t>Elevate Health Collective</t>
  </si>
  <si>
    <t>Golden Grain Brewery</t>
  </si>
  <si>
    <t>Serenity Yoga Haven</t>
  </si>
  <si>
    <t>PureSpring Naturals</t>
  </si>
  <si>
    <t>Aether AI Innovations</t>
  </si>
  <si>
    <t>Celestial Canvas Creations</t>
  </si>
  <si>
    <t>Timeless Trinkets &amp; Co.</t>
  </si>
  <si>
    <t>Infinite Muse Agency</t>
  </si>
  <si>
    <t>Infinity Code Works</t>
  </si>
  <si>
    <t>CloudSmith Technologies</t>
  </si>
  <si>
    <t>Momentum Music Collective</t>
  </si>
  <si>
    <t>Lumina Health Co.</t>
  </si>
  <si>
    <t>Elena Crosswell</t>
  </si>
  <si>
    <t>The Scripted Sage Publishing</t>
  </si>
  <si>
    <t>Harmony Wellness Center</t>
  </si>
  <si>
    <t>Stellar Gadgets Co.</t>
  </si>
  <si>
    <t>Dreamscape Design Co.</t>
  </si>
  <si>
    <t>Aurora Media Studios</t>
  </si>
  <si>
    <t>Euphoria Wellness Spa</t>
  </si>
  <si>
    <t>Luxe Threads Boutique</t>
  </si>
  <si>
    <t>Janet Phillips</t>
  </si>
  <si>
    <t>Orbital Data Labs</t>
  </si>
  <si>
    <t>Frosted Bliss Bakery</t>
  </si>
  <si>
    <t>Pulse Digital Dynamics</t>
  </si>
  <si>
    <t>Cloud Nine Chocolates</t>
  </si>
  <si>
    <t>Urban Market Co.</t>
  </si>
  <si>
    <t>HyperSphere Innovations</t>
  </si>
  <si>
    <t>Lyrical Lens Photography</t>
  </si>
  <si>
    <t>Haven Holistic Healing</t>
  </si>
  <si>
    <t>Chic Nest Décor</t>
  </si>
  <si>
    <t>Discount Audio &amp; Tech</t>
  </si>
  <si>
    <t>The Vintage Vault</t>
  </si>
  <si>
    <t>Sienna Calderon</t>
  </si>
  <si>
    <t>Crimson Cup Coffee</t>
  </si>
  <si>
    <t>Epiphany Artworks</t>
  </si>
  <si>
    <t>Balanced Path Nutrition</t>
  </si>
  <si>
    <t>Fitness Solutions</t>
  </si>
  <si>
    <t>Healthy Plate</t>
  </si>
  <si>
    <t>Qwill Printing</t>
  </si>
  <si>
    <t>Bakery Supplies</t>
  </si>
  <si>
    <t>Peak Coffee</t>
  </si>
  <si>
    <t>Technology Pros</t>
  </si>
  <si>
    <t>Dexter Inc.</t>
  </si>
  <si>
    <t>Hot Shot Shipping</t>
  </si>
  <si>
    <t>Eye Specialists</t>
  </si>
  <si>
    <t>Isaac Siegler</t>
  </si>
  <si>
    <t>Southeast Diocese</t>
  </si>
  <si>
    <t>Night Security</t>
  </si>
  <si>
    <t>Traylor Bookkeeping</t>
  </si>
  <si>
    <t>Health National</t>
  </si>
  <si>
    <t>Hill Winery</t>
  </si>
  <si>
    <t>Computer Doctors</t>
  </si>
  <si>
    <t>Amy's Grocers</t>
  </si>
  <si>
    <t>Cyber Security Specialists</t>
  </si>
  <si>
    <t>Megan Neal</t>
  </si>
  <si>
    <t>Zara Regional Distributors</t>
  </si>
  <si>
    <t>Cliff Realty</t>
  </si>
  <si>
    <t>South East Medical</t>
  </si>
  <si>
    <t>Licensing Inc.</t>
  </si>
  <si>
    <t>Reliable Car Sales</t>
  </si>
  <si>
    <t>Clayton Insurance</t>
  </si>
  <si>
    <t>Expert Tattoos</t>
  </si>
  <si>
    <t>J.P. Steakhouse</t>
  </si>
  <si>
    <t>Patricia Joseph</t>
  </si>
  <si>
    <t>Safety Bank</t>
  </si>
  <si>
    <t>B&amp;D Brewing Co.</t>
  </si>
  <si>
    <t>Becker's Auto</t>
  </si>
  <si>
    <t>Northwestern Credit Union</t>
  </si>
  <si>
    <t>Fantasy Books</t>
  </si>
  <si>
    <t>Plants for Life</t>
  </si>
  <si>
    <t>Tamera Arnold</t>
  </si>
  <si>
    <t>Promise Insurance</t>
  </si>
  <si>
    <t>Coffee Suppliers</t>
  </si>
  <si>
    <t>Gibson Inc.</t>
  </si>
  <si>
    <t>Best Burgers</t>
  </si>
  <si>
    <t>Reliable Accountants</t>
  </si>
  <si>
    <t>RepSalesRank</t>
  </si>
  <si>
    <t>Year</t>
  </si>
  <si>
    <t>YearSalesRank</t>
  </si>
  <si>
    <t>Sales Rep</t>
  </si>
  <si>
    <t>Select Sales Rep:</t>
  </si>
  <si>
    <t>Select Year:</t>
  </si>
  <si>
    <t>Acct#</t>
  </si>
  <si>
    <t>Customer Name</t>
  </si>
  <si>
    <t>Own Reg</t>
  </si>
  <si>
    <t>Type</t>
  </si>
  <si>
    <t>Segment</t>
  </si>
  <si>
    <t>Gross Profit</t>
  </si>
  <si>
    <t>Net Profit</t>
  </si>
  <si>
    <t>Sales/Order</t>
  </si>
  <si>
    <t>Lines/Order</t>
  </si>
  <si>
    <t>Qty/Line</t>
  </si>
  <si>
    <t>Rank</t>
  </si>
  <si>
    <t>GP %</t>
  </si>
  <si>
    <t>NP %</t>
  </si>
  <si>
    <t>Top 10 Totals</t>
  </si>
  <si>
    <t>Sales Rep Totals</t>
  </si>
  <si>
    <t>Criteria:</t>
  </si>
  <si>
    <t>Top 10 Customers by Sales Rep</t>
  </si>
  <si>
    <t>Year:</t>
  </si>
  <si>
    <t>Sales Rep:</t>
  </si>
  <si>
    <t>File Name:</t>
  </si>
  <si>
    <t>Sales_Rep_Top_10.xslx</t>
  </si>
  <si>
    <t>Requestor:</t>
  </si>
  <si>
    <t>South West Region Manager</t>
  </si>
  <si>
    <t>Last Updated:</t>
  </si>
  <si>
    <t>Sales_Rep_Top_10:</t>
  </si>
  <si>
    <t>This tab contains a formated, interactive report that pulls Top 10 customers by sales rep by year.</t>
  </si>
  <si>
    <r>
      <t xml:space="preserve">It is driven by data from the tabs </t>
    </r>
    <r>
      <rPr>
        <b/>
        <sz val="11"/>
        <color theme="1"/>
        <rFont val="Aptos Narrow"/>
        <family val="2"/>
        <scheme val="minor"/>
      </rPr>
      <t>Data_Cust_Perf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Drop_Down_Data</t>
    </r>
    <r>
      <rPr>
        <sz val="11"/>
        <color theme="1"/>
        <rFont val="Aptos Narrow"/>
        <family val="2"/>
        <scheme val="minor"/>
      </rPr>
      <t>.</t>
    </r>
  </si>
  <si>
    <t>Data_Cust_Perf:</t>
  </si>
  <si>
    <t>Report Creator:</t>
  </si>
  <si>
    <t>Paul S. White</t>
  </si>
  <si>
    <t>This tab contains the data that was supplied to generate the report from a SQL query (see below).</t>
  </si>
  <si>
    <t>Fields:</t>
  </si>
  <si>
    <t>sure to copy the formula and formatting to correspond with the dataset.</t>
  </si>
  <si>
    <t>Column A: Lookup</t>
  </si>
  <si>
    <t>data to the tab Sales_Rep_Top_10.</t>
  </si>
  <si>
    <t>Columns B:U</t>
  </si>
  <si>
    <t>corresponding cells.</t>
  </si>
  <si>
    <t>Column V: YearSalesRank</t>
  </si>
  <si>
    <t>copy the formula and formatting to correspond with the dataset.</t>
  </si>
  <si>
    <r>
      <rPr>
        <b/>
        <sz val="11"/>
        <color theme="1"/>
        <rFont val="Aptos Narrow"/>
        <family val="2"/>
        <scheme val="minor"/>
      </rPr>
      <t>Data Explanation:</t>
    </r>
    <r>
      <rPr>
        <sz val="11"/>
        <color theme="1"/>
        <rFont val="Aptos Narrow"/>
        <family val="2"/>
        <scheme val="minor"/>
      </rPr>
      <t xml:space="preserve">  This field contains a formula that drives the VLOOKUP the pulls </t>
    </r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</si>
  <si>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After the data from the SQL query is copied into the tab, be</t>
    </r>
  </si>
  <si>
    <r>
      <rPr>
        <b/>
        <sz val="11"/>
        <color theme="1"/>
        <rFont val="Aptos Narrow"/>
        <family val="2"/>
        <scheme val="minor"/>
      </rPr>
      <t>Data Explanation</t>
    </r>
    <r>
      <rPr>
        <sz val="11"/>
        <color theme="1"/>
        <rFont val="Aptos Narrow"/>
        <family val="2"/>
        <scheme val="minor"/>
      </rPr>
      <t xml:space="preserve">: These columns are supplied by the SQL query. </t>
    </r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</si>
  <si>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The data should be copied here with formatting copied to the </t>
    </r>
  </si>
  <si>
    <r>
      <rPr>
        <b/>
        <sz val="11"/>
        <color theme="1"/>
        <rFont val="Aptos Narrow"/>
        <family val="2"/>
        <scheme val="minor"/>
      </rPr>
      <t>Data Explanation:</t>
    </r>
    <r>
      <rPr>
        <sz val="11"/>
        <color theme="1"/>
        <rFont val="Aptos Narrow"/>
        <family val="2"/>
        <scheme val="minor"/>
      </rPr>
      <t xml:space="preserve">  This formula calculates the customer sales rank by year. </t>
    </r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</si>
  <si>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After the data from the SQL query is copied into the tab, be sure to </t>
    </r>
  </si>
  <si>
    <t>Drop_Down_Data:</t>
  </si>
  <si>
    <t>This tab contains the data that supplies the parameters on the tab Sales_Rep_Top_10. It is</t>
  </si>
  <si>
    <t>automatically generated using the UNIQUE formula.</t>
  </si>
  <si>
    <t>after the data has been updated.</t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</si>
  <si>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Follow the instructions on the tab to updated the Named Ranges</t>
    </r>
  </si>
  <si>
    <t>SQL:</t>
  </si>
  <si>
    <t>Select</t>
  </si>
  <si>
    <t>SalesRep,</t>
  </si>
  <si>
    <t>CustAcct,</t>
  </si>
  <si>
    <t>CustomerName,</t>
  </si>
  <si>
    <t>RegNo,</t>
  </si>
  <si>
    <t>OwningRegNo,</t>
  </si>
  <si>
    <t>CustType,</t>
  </si>
  <si>
    <t>CustSegment,</t>
  </si>
  <si>
    <t>OrderCt,</t>
  </si>
  <si>
    <t>LineCt,</t>
  </si>
  <si>
    <t>TotQty,</t>
  </si>
  <si>
    <t>Sales,</t>
  </si>
  <si>
    <t>RepSalesRank,</t>
  </si>
  <si>
    <t>OrderSales,</t>
  </si>
  <si>
    <t>OrderLines,</t>
  </si>
  <si>
    <t>LineQty,</t>
  </si>
  <si>
    <t>GrossProfit,</t>
  </si>
  <si>
    <t>GP_Prcnt,</t>
  </si>
  <si>
    <t>NetProfit,</t>
  </si>
  <si>
    <t>view_CustRegSum</t>
  </si>
  <si>
    <t>From</t>
  </si>
  <si>
    <t>Where</t>
  </si>
  <si>
    <t>Yr Between 2022 and 2024</t>
  </si>
  <si>
    <t>Order by</t>
  </si>
  <si>
    <t>Yr,</t>
  </si>
  <si>
    <r>
      <rPr>
        <b/>
        <sz val="11"/>
        <color theme="1"/>
        <rFont val="Aptos Narrow"/>
        <family val="2"/>
        <scheme val="minor"/>
      </rPr>
      <t>Data_Cust_Perf</t>
    </r>
    <r>
      <rPr>
        <sz val="11"/>
        <color theme="1"/>
        <rFont val="Aptos Narrow"/>
        <family val="2"/>
        <scheme val="minor"/>
      </rPr>
      <t xml:space="preserve"> per the instructions above.</t>
    </r>
  </si>
  <si>
    <t>Report Info:</t>
  </si>
  <si>
    <t>Data_Cust_Perf using the UNIQUE formulas.</t>
  </si>
  <si>
    <t>Sales Rep include all rows of data and copy formatting to correspond.</t>
  </si>
  <si>
    <t>Formulas &gt;&gt; Name Manager &gt;&gt; Lookup_Sales_Rep &amp; Lookup_Year</t>
  </si>
  <si>
    <r>
      <rPr>
        <b/>
        <sz val="10"/>
        <color theme="1"/>
        <rFont val="Arial"/>
        <family val="2"/>
      </rPr>
      <t>Data Explanation:</t>
    </r>
    <r>
      <rPr>
        <sz val="10"/>
        <color theme="1"/>
        <rFont val="Arial"/>
        <family val="2"/>
      </rPr>
      <t xml:space="preserve"> The data for Year and Sales Rep is automatically pulled from</t>
    </r>
  </si>
  <si>
    <r>
      <rPr>
        <b/>
        <sz val="10"/>
        <color theme="1"/>
        <rFont val="Arial"/>
        <family val="2"/>
      </rPr>
      <t>Action Required:</t>
    </r>
    <r>
      <rPr>
        <sz val="10"/>
        <color theme="1"/>
        <rFont val="Arial"/>
        <family val="2"/>
      </rPr>
      <t xml:space="preserve"> After data refresh, verify that named ranges for Year and </t>
    </r>
  </si>
  <si>
    <t>Report and Data Tabs:</t>
  </si>
  <si>
    <r>
      <rPr>
        <b/>
        <sz val="11"/>
        <color theme="1"/>
        <rFont val="Aptos Narrow"/>
        <family val="2"/>
        <scheme val="minor"/>
      </rPr>
      <t>Action Required:</t>
    </r>
    <r>
      <rPr>
        <sz val="11"/>
        <color theme="1"/>
        <rFont val="Aptos Narrow"/>
        <family val="2"/>
        <scheme val="minor"/>
      </rPr>
      <t xml:space="preserve"> Run the following SQL query for updates and copy to the tab</t>
    </r>
  </si>
  <si>
    <t>All tabs highlighted with blue should be hidden after the report is refreshed.</t>
  </si>
  <si>
    <t>Year Sales Rank</t>
  </si>
  <si>
    <r>
      <rPr>
        <b/>
        <sz val="11"/>
        <color theme="1"/>
        <rFont val="Aptos Narrow"/>
        <family val="2"/>
        <scheme val="minor"/>
      </rPr>
      <t>Print Area:</t>
    </r>
    <r>
      <rPr>
        <sz val="11"/>
        <color theme="1"/>
        <rFont val="Aptos Narrow"/>
        <family val="2"/>
        <scheme val="minor"/>
      </rPr>
      <t xml:space="preserve"> D2:T2. Criteria section will not show up in printed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</si>
</sst>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1" fontId="4" fillId="2" borderId="0" xfId="0" applyNumberFormat="1" applyFont="1" applyFill="1"/>
    <xf numFmtId="1" fontId="5" fillId="0" borderId="0" xfId="0" applyNumberFormat="1" applyFont="1"/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5" fillId="0" borderId="0" xfId="0" applyNumberFormat="1" applyFont="1"/>
    <xf numFmtId="2" fontId="2" fillId="2" borderId="0" xfId="1" applyNumberFormat="1" applyFont="1" applyFill="1" applyAlignment="1">
      <alignment horizontal="center"/>
    </xf>
    <xf numFmtId="2" fontId="4" fillId="2" borderId="0" xfId="1" applyNumberFormat="1" applyFont="1" applyFill="1"/>
    <xf numFmtId="2" fontId="5" fillId="0" borderId="0" xfId="1" applyNumberFormat="1" applyFont="1"/>
    <xf numFmtId="0" fontId="6" fillId="0" borderId="0" xfId="0" applyFont="1"/>
    <xf numFmtId="0" fontId="8" fillId="4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6" fillId="0" borderId="0" xfId="0" applyNumberFormat="1" applyFont="1"/>
    <xf numFmtId="165" fontId="7" fillId="0" borderId="0" xfId="0" applyNumberFormat="1" applyFont="1"/>
    <xf numFmtId="166" fontId="6" fillId="0" borderId="0" xfId="1" applyNumberFormat="1" applyFont="1"/>
    <xf numFmtId="166" fontId="7" fillId="0" borderId="0" xfId="1" applyNumberFormat="1" applyFont="1"/>
    <xf numFmtId="164" fontId="6" fillId="0" borderId="0" xfId="0" applyNumberFormat="1" applyFont="1"/>
    <xf numFmtId="164" fontId="7" fillId="0" borderId="0" xfId="0" applyNumberFormat="1" applyFont="1"/>
    <xf numFmtId="0" fontId="7" fillId="5" borderId="0" xfId="0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66" fontId="7" fillId="5" borderId="0" xfId="1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165" fontId="6" fillId="0" borderId="2" xfId="0" applyNumberFormat="1" applyFont="1" applyBorder="1"/>
    <xf numFmtId="166" fontId="6" fillId="0" borderId="2" xfId="1" applyNumberFormat="1" applyFont="1" applyBorder="1"/>
    <xf numFmtId="164" fontId="6" fillId="0" borderId="2" xfId="0" applyNumberFormat="1" applyFont="1" applyBorder="1"/>
    <xf numFmtId="0" fontId="9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right"/>
    </xf>
    <xf numFmtId="14" fontId="0" fillId="0" borderId="0" xfId="0" applyNumberFormat="1"/>
    <xf numFmtId="0" fontId="10" fillId="0" borderId="0" xfId="0" applyFont="1"/>
    <xf numFmtId="0" fontId="10" fillId="5" borderId="0" xfId="0" applyFont="1" applyFill="1"/>
    <xf numFmtId="0" fontId="0" fillId="5" borderId="0" xfId="0" applyFill="1"/>
    <xf numFmtId="0" fontId="5" fillId="5" borderId="0" xfId="0" applyFont="1" applyFill="1"/>
    <xf numFmtId="0" fontId="6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58615</xdr:colOff>
      <xdr:row>8</xdr:row>
      <xdr:rowOff>36636</xdr:rowOff>
    </xdr:from>
    <xdr:to>
      <xdr:col>9</xdr:col>
      <xdr:colOff>505558</xdr:colOff>
      <xdr:row>28</xdr:row>
      <xdr:rowOff>148769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418F8-1307-6CE2-F4EE-A94EA1AD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2730" y="1326174"/>
          <a:ext cx="3487616" cy="33359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69D1-91AA-4FE0-9E9E-43DF55AAC3C5}">
  <sheetPr>
    <pageSetUpPr fitToPage="1"/>
  </sheetPr>
  <dimension ref="A1:S19"/>
  <sheetViews>
    <sheetView showGridLines="0" workbookViewId="0">
      <selection activeCell="I22" sqref="I22"/>
    </sheetView>
  </sheetViews>
  <sheetFormatPr defaultRowHeight="15.75" x14ac:dyDescent="0.25"/>
  <cols>
    <col min="1" max="1" width="17.42578125" style="26" bestFit="1" customWidth="1"/>
    <col min="2" max="2" width="16.42578125" style="26" customWidth="1"/>
    <col min="3" max="3" width="5.28515625" style="26" customWidth="1"/>
    <col min="4" max="4" width="5.140625" style="26" customWidth="1"/>
    <col min="5" max="5" width="9.140625" style="29"/>
    <col min="6" max="6" width="7.85546875" style="29" bestFit="1" customWidth="1"/>
    <col min="7" max="7" width="24.7109375" style="30" bestFit="1" customWidth="1"/>
    <col min="8" max="8" width="9.140625" style="26"/>
    <col min="9" max="9" width="9" style="26" bestFit="1" customWidth="1"/>
    <col min="10" max="10" width="9.140625" style="30"/>
    <col min="11" max="11" width="16.28515625" style="29" bestFit="1" customWidth="1"/>
    <col min="12" max="12" width="11.85546875" style="32" customWidth="1"/>
    <col min="13" max="13" width="12.7109375" style="32" customWidth="1"/>
    <col min="14" max="14" width="9.28515625" style="34" customWidth="1"/>
    <col min="15" max="15" width="11.85546875" style="32" customWidth="1"/>
    <col min="16" max="16" width="9.28515625" style="34" customWidth="1"/>
    <col min="17" max="17" width="13.140625" style="32" customWidth="1"/>
    <col min="18" max="18" width="11.7109375" style="36" customWidth="1"/>
    <col min="19" max="19" width="10" style="36" customWidth="1"/>
    <col min="20" max="16384" width="9.140625" style="26"/>
  </cols>
  <sheetData>
    <row r="1" spans="1:19" x14ac:dyDescent="0.25">
      <c r="A1" s="47" t="s">
        <v>550</v>
      </c>
      <c r="B1" s="48"/>
      <c r="C1" s="48"/>
    </row>
    <row r="2" spans="1:19" x14ac:dyDescent="0.25">
      <c r="A2" s="48"/>
      <c r="B2" s="48"/>
      <c r="C2" s="48"/>
      <c r="E2" s="31" t="s">
        <v>551</v>
      </c>
    </row>
    <row r="3" spans="1:19" x14ac:dyDescent="0.25">
      <c r="A3" s="49" t="s">
        <v>534</v>
      </c>
      <c r="B3" s="27">
        <v>2022</v>
      </c>
      <c r="C3" s="48"/>
    </row>
    <row r="4" spans="1:19" x14ac:dyDescent="0.25">
      <c r="A4" s="49"/>
      <c r="B4" s="48"/>
      <c r="C4" s="48"/>
      <c r="E4" s="28" t="s">
        <v>552</v>
      </c>
      <c r="F4" s="29">
        <f>Select_Year</f>
        <v>2022</v>
      </c>
      <c r="G4" s="28" t="s">
        <v>553</v>
      </c>
      <c r="H4" s="26" t="str">
        <f>Select_Sales_Rep</f>
        <v>Amy Blye</v>
      </c>
    </row>
    <row r="5" spans="1:19" x14ac:dyDescent="0.25">
      <c r="A5" s="49" t="s">
        <v>533</v>
      </c>
      <c r="B5" s="27" t="s">
        <v>61</v>
      </c>
      <c r="C5" s="48"/>
      <c r="E5" s="26"/>
      <c r="F5" s="26"/>
      <c r="G5" s="26"/>
      <c r="J5" s="26"/>
      <c r="L5" s="26"/>
      <c r="M5" s="26"/>
      <c r="N5" s="26"/>
      <c r="O5" s="26"/>
      <c r="P5" s="26"/>
      <c r="Q5" s="26"/>
      <c r="R5" s="26"/>
      <c r="S5" s="26"/>
    </row>
    <row r="6" spans="1:19" x14ac:dyDescent="0.25">
      <c r="A6" s="48"/>
      <c r="B6" s="48"/>
      <c r="C6" s="48"/>
      <c r="E6" s="43" t="s">
        <v>545</v>
      </c>
      <c r="F6" s="43" t="s">
        <v>535</v>
      </c>
      <c r="G6" s="42" t="s">
        <v>536</v>
      </c>
      <c r="H6" s="38" t="s">
        <v>537</v>
      </c>
      <c r="I6" s="42" t="s">
        <v>538</v>
      </c>
      <c r="J6" s="42" t="s">
        <v>539</v>
      </c>
      <c r="K6" s="43" t="s">
        <v>621</v>
      </c>
      <c r="L6" s="39" t="s">
        <v>12</v>
      </c>
      <c r="M6" s="39" t="s">
        <v>540</v>
      </c>
      <c r="N6" s="40" t="s">
        <v>546</v>
      </c>
      <c r="O6" s="39" t="s">
        <v>541</v>
      </c>
      <c r="P6" s="40" t="s">
        <v>547</v>
      </c>
      <c r="Q6" s="39" t="s">
        <v>542</v>
      </c>
      <c r="R6" s="41" t="s">
        <v>543</v>
      </c>
      <c r="S6" s="41" t="s">
        <v>544</v>
      </c>
    </row>
    <row r="7" spans="1:19" x14ac:dyDescent="0.25">
      <c r="E7" s="29">
        <v>1</v>
      </c>
      <c r="F7" s="29">
        <f>IFERROR(VLOOKUP(Select_Year&amp;Select_Sales_Rep&amp;$E7,Data_Cust_Perf!$A:$I,4,FALSE),"-")</f>
        <v>558463</v>
      </c>
      <c r="G7" s="30" t="str">
        <f>IFERROR(VLOOKUP(Select_Year&amp;Select_Sales_Rep&amp;$E7,Data_Cust_Perf!$A:$I,5,FALSE),"-")</f>
        <v>Harbor Homes</v>
      </c>
      <c r="H7" s="29">
        <f>IFERROR(VLOOKUP(Select_Year&amp;Select_Sales_Rep&amp;$E7,Data_Cust_Perf!$A:$I,7,FALSE),"-")</f>
        <v>2</v>
      </c>
      <c r="I7" s="29" t="str">
        <f>IFERROR(VLOOKUP(Select_Year&amp;Select_Sales_Rep&amp;$E7,Data_Cust_Perf!$A:$I,8,FALSE),"-")</f>
        <v>Regional</v>
      </c>
      <c r="J7" s="30" t="str">
        <f>IFERROR(VLOOKUP(Select_Year&amp;Select_Sales_Rep&amp;$E7,Data_Cust_Perf!$A:$I,9,FALSE),"-")</f>
        <v>Medium</v>
      </c>
      <c r="K7" s="29">
        <f>IFERROR(VLOOKUP(Select_Year&amp;Select_Sales_Rep&amp;$E7,Data_Cust_Perf!$A:$V,22,FALSE),"-")</f>
        <v>189</v>
      </c>
      <c r="L7" s="32">
        <f>IF($F7="-","-",SUMIFS(Data_Cust_Perf!$M:$M,Data_Cust_Perf!$B:$B,Select_Year,Data_Cust_Perf!$C:$C,Select_Sales_Rep,Data_Cust_Perf!$D:$D,Sales_Rep_Top_10!$F7))</f>
        <v>18972.896000000001</v>
      </c>
      <c r="M7" s="32">
        <f>IF($F7="-","-",SUMIFS(Data_Cust_Perf!$R:$R,Data_Cust_Perf!$B:$B,Select_Year,Data_Cust_Perf!$C:$C,Select_Sales_Rep,Data_Cust_Perf!$D:$D,Sales_Rep_Top_10!$F7))</f>
        <v>6138.5460000000003</v>
      </c>
      <c r="N7" s="34">
        <f>IF($F7="-","-",SUMIFS(Data_Cust_Perf!$S:$S,Data_Cust_Perf!$B:$B,Select_Year,Data_Cust_Perf!$C:$C,Select_Sales_Rep,Data_Cust_Perf!$D:$D,Sales_Rep_Top_10!$F7))</f>
        <v>0.3235429108977354</v>
      </c>
      <c r="O7" s="32">
        <f>IF($F7="-","-",SUMIFS(Data_Cust_Perf!$T:$T,Data_Cust_Perf!$B:$B,Select_Year,Data_Cust_Perf!$C:$C,Select_Sales_Rep,Data_Cust_Perf!$D:$D,Sales_Rep_Top_10!$F7))</f>
        <v>4701.1460000000006</v>
      </c>
      <c r="P7" s="34">
        <f>IF($F7="-","-",SUMIFS(Data_Cust_Perf!U:$U,Data_Cust_Perf!$B:$B,Select_Year,Data_Cust_Perf!$C:$C,Select_Sales_Rep,Data_Cust_Perf!$D:$D,Sales_Rep_Top_10!$F7))</f>
        <v>0.24778220467766232</v>
      </c>
      <c r="Q7" s="32">
        <f>IF($F7="-","-",SUMIFS(Data_Cust_Perf!$O:$O,Data_Cust_Perf!$B:$B,Select_Year,Data_Cust_Perf!$C:$C,Select_Sales_Rep,Data_Cust_Perf!$D:$D,Sales_Rep_Top_10!$F7))</f>
        <v>462.75356097560979</v>
      </c>
      <c r="R7" s="36">
        <f>IF($F7="-","-",SUMIFS(Data_Cust_Perf!$P:$P,Data_Cust_Perf!$B:$B,Select_Year,Data_Cust_Perf!$C:$C,Select_Sales_Rep,Data_Cust_Perf!$D:$D,Sales_Rep_Top_10!$F7))</f>
        <v>2.8292682926829267</v>
      </c>
      <c r="S7" s="36">
        <f>IF($F7="-","-",SUMIFS(Data_Cust_Perf!$Q:$Q,Data_Cust_Perf!$B:$B,Select_Year,Data_Cust_Perf!$C:$C,Select_Sales_Rep,Data_Cust_Perf!$D:$D,Sales_Rep_Top_10!$F7))</f>
        <v>3.3448275862068964</v>
      </c>
    </row>
    <row r="8" spans="1:19" x14ac:dyDescent="0.25">
      <c r="E8" s="29">
        <v>2</v>
      </c>
      <c r="F8" s="29">
        <f>IFERROR(VLOOKUP(Select_Year&amp;Select_Sales_Rep&amp;$E8,Data_Cust_Perf!$A:$I,4,FALSE),"-")</f>
        <v>873602</v>
      </c>
      <c r="G8" s="30" t="str">
        <f>IFERROR(VLOOKUP(Select_Year&amp;Select_Sales_Rep&amp;$E8,Data_Cust_Perf!$A:$I,5,FALSE),"-")</f>
        <v>Onyx Orchard Tech</v>
      </c>
      <c r="H8" s="29">
        <f>IFERROR(VLOOKUP(Select_Year&amp;Select_Sales_Rep&amp;$E8,Data_Cust_Perf!$A:$I,7,FALSE),"-")</f>
        <v>2</v>
      </c>
      <c r="I8" s="29" t="str">
        <f>IFERROR(VLOOKUP(Select_Year&amp;Select_Sales_Rep&amp;$E8,Data_Cust_Perf!$A:$I,8,FALSE),"-")</f>
        <v>Regional</v>
      </c>
      <c r="J8" s="30" t="str">
        <f>IFERROR(VLOOKUP(Select_Year&amp;Select_Sales_Rep&amp;$E8,Data_Cust_Perf!$A:$I,9,FALSE),"-")</f>
        <v>Small</v>
      </c>
      <c r="K8" s="29">
        <f>IFERROR(VLOOKUP(Select_Year&amp;Select_Sales_Rep&amp;$E8,Data_Cust_Perf!$A:$V,22,FALSE),"-")</f>
        <v>210</v>
      </c>
      <c r="L8" s="32">
        <f>IF($F8="-","-",SUMIFS(Data_Cust_Perf!$M:$M,Data_Cust_Perf!$B:$B,Select_Year,Data_Cust_Perf!$C:$C,Select_Sales_Rep,Data_Cust_Perf!$D:$D,Sales_Rep_Top_10!$F8))</f>
        <v>13561.984</v>
      </c>
      <c r="M8" s="32">
        <f>IF($F8="-","-",SUMIFS(Data_Cust_Perf!$R:$R,Data_Cust_Perf!$B:$B,Select_Year,Data_Cust_Perf!$C:$C,Select_Sales_Rep,Data_Cust_Perf!$D:$D,Sales_Rep_Top_10!$F8))</f>
        <v>4838.2340000000004</v>
      </c>
      <c r="N8" s="34">
        <f>IF($F8="-","-",SUMIFS(Data_Cust_Perf!$S:$S,Data_Cust_Perf!$B:$B,Select_Year,Data_Cust_Perf!$C:$C,Select_Sales_Rep,Data_Cust_Perf!$D:$D,Sales_Rep_Top_10!$F8))</f>
        <v>0.35674972039489211</v>
      </c>
      <c r="O8" s="32">
        <f>IF($F8="-","-",SUMIFS(Data_Cust_Perf!$T:$T,Data_Cust_Perf!$B:$B,Select_Year,Data_Cust_Perf!$C:$C,Select_Sales_Rep,Data_Cust_Perf!$D:$D,Sales_Rep_Top_10!$F8))</f>
        <v>3011.2340000000004</v>
      </c>
      <c r="P8" s="34">
        <f>IF($F8="-","-",SUMIFS(Data_Cust_Perf!U:$U,Data_Cust_Perf!$B:$B,Select_Year,Data_Cust_Perf!$C:$C,Select_Sales_Rep,Data_Cust_Perf!$D:$D,Sales_Rep_Top_10!$F8))</f>
        <v>0.22203491760497582</v>
      </c>
      <c r="Q8" s="32">
        <f>IF($F8="-","-",SUMIFS(Data_Cust_Perf!$O:$O,Data_Cust_Perf!$B:$B,Select_Year,Data_Cust_Perf!$C:$C,Select_Sales_Rep,Data_Cust_Perf!$D:$D,Sales_Rep_Top_10!$F8))</f>
        <v>251.14785185185187</v>
      </c>
      <c r="R8" s="36">
        <f>IF($F8="-","-",SUMIFS(Data_Cust_Perf!$P:$P,Data_Cust_Perf!$B:$B,Select_Year,Data_Cust_Perf!$C:$C,Select_Sales_Rep,Data_Cust_Perf!$D:$D,Sales_Rep_Top_10!$F8))</f>
        <v>1.6666666666666667</v>
      </c>
      <c r="S8" s="36">
        <f>IF($F8="-","-",SUMIFS(Data_Cust_Perf!$Q:$Q,Data_Cust_Perf!$B:$B,Select_Year,Data_Cust_Perf!$C:$C,Select_Sales_Rep,Data_Cust_Perf!$D:$D,Sales_Rep_Top_10!$F8))</f>
        <v>2.8</v>
      </c>
    </row>
    <row r="9" spans="1:19" x14ac:dyDescent="0.25">
      <c r="E9" s="29">
        <v>3</v>
      </c>
      <c r="F9" s="29">
        <f>IFERROR(VLOOKUP(Select_Year&amp;Select_Sales_Rep&amp;$E9,Data_Cust_Perf!$A:$I,4,FALSE),"-")</f>
        <v>173044</v>
      </c>
      <c r="G9" s="30" t="str">
        <f>IFERROR(VLOOKUP(Select_Year&amp;Select_Sales_Rep&amp;$E9,Data_Cust_Perf!$A:$I,5,FALSE),"-")</f>
        <v>Bright Aura</v>
      </c>
      <c r="H9" s="29">
        <f>IFERROR(VLOOKUP(Select_Year&amp;Select_Sales_Rep&amp;$E9,Data_Cust_Perf!$A:$I,7,FALSE),"-")</f>
        <v>2</v>
      </c>
      <c r="I9" s="29" t="str">
        <f>IFERROR(VLOOKUP(Select_Year&amp;Select_Sales_Rep&amp;$E9,Data_Cust_Perf!$A:$I,8,FALSE),"-")</f>
        <v>Regional</v>
      </c>
      <c r="J9" s="30" t="str">
        <f>IFERROR(VLOOKUP(Select_Year&amp;Select_Sales_Rep&amp;$E9,Data_Cust_Perf!$A:$I,9,FALSE),"-")</f>
        <v>Small</v>
      </c>
      <c r="K9" s="29">
        <f>IFERROR(VLOOKUP(Select_Year&amp;Select_Sales_Rep&amp;$E9,Data_Cust_Perf!$A:$V,22,FALSE),"-")</f>
        <v>219</v>
      </c>
      <c r="L9" s="32">
        <f>IF($F9="-","-",SUMIFS(Data_Cust_Perf!$M:$M,Data_Cust_Perf!$B:$B,Select_Year,Data_Cust_Perf!$C:$C,Select_Sales_Rep,Data_Cust_Perf!$D:$D,Sales_Rep_Top_10!$F9))</f>
        <v>12349.36</v>
      </c>
      <c r="M9" s="32">
        <f>IF($F9="-","-",SUMIFS(Data_Cust_Perf!$R:$R,Data_Cust_Perf!$B:$B,Select_Year,Data_Cust_Perf!$C:$C,Select_Sales_Rep,Data_Cust_Perf!$D:$D,Sales_Rep_Top_10!$F9))</f>
        <v>4415.2100000000009</v>
      </c>
      <c r="N9" s="34">
        <f>IF($F9="-","-",SUMIFS(Data_Cust_Perf!$S:$S,Data_Cust_Perf!$B:$B,Select_Year,Data_Cust_Perf!$C:$C,Select_Sales_Rep,Data_Cust_Perf!$D:$D,Sales_Rep_Top_10!$F9))</f>
        <v>0.35752541022368778</v>
      </c>
      <c r="O9" s="32">
        <f>IF($F9="-","-",SUMIFS(Data_Cust_Perf!$T:$T,Data_Cust_Perf!$B:$B,Select_Year,Data_Cust_Perf!$C:$C,Select_Sales_Rep,Data_Cust_Perf!$D:$D,Sales_Rep_Top_10!$F9))</f>
        <v>3053.9100000000008</v>
      </c>
      <c r="P9" s="34">
        <f>IF($F9="-","-",SUMIFS(Data_Cust_Perf!U:$U,Data_Cust_Perf!$B:$B,Select_Year,Data_Cust_Perf!$C:$C,Select_Sales_Rep,Data_Cust_Perf!$D:$D,Sales_Rep_Top_10!$F9))</f>
        <v>0.24729297712594017</v>
      </c>
      <c r="Q9" s="32">
        <f>IF($F9="-","-",SUMIFS(Data_Cust_Perf!$O:$O,Data_Cust_Perf!$B:$B,Select_Year,Data_Cust_Perf!$C:$C,Select_Sales_Rep,Data_Cust_Perf!$D:$D,Sales_Rep_Top_10!$F9))</f>
        <v>316.65025641025642</v>
      </c>
      <c r="R9" s="36">
        <f>IF($F9="-","-",SUMIFS(Data_Cust_Perf!$P:$P,Data_Cust_Perf!$B:$B,Select_Year,Data_Cust_Perf!$C:$C,Select_Sales_Rep,Data_Cust_Perf!$D:$D,Sales_Rep_Top_10!$F9))</f>
        <v>2.6666666666666665</v>
      </c>
      <c r="S9" s="36">
        <f>IF($F9="-","-",SUMIFS(Data_Cust_Perf!$Q:$Q,Data_Cust_Perf!$B:$B,Select_Year,Data_Cust_Perf!$C:$C,Select_Sales_Rep,Data_Cust_Perf!$D:$D,Sales_Rep_Top_10!$F9))</f>
        <v>2.2115384615384617</v>
      </c>
    </row>
    <row r="10" spans="1:19" x14ac:dyDescent="0.25">
      <c r="E10" s="29">
        <v>4</v>
      </c>
      <c r="F10" s="29">
        <f>IFERROR(VLOOKUP(Select_Year&amp;Select_Sales_Rep&amp;$E10,Data_Cust_Perf!$A:$I,4,FALSE),"-")</f>
        <v>969030</v>
      </c>
      <c r="G10" s="30" t="str">
        <f>IFERROR(VLOOKUP(Select_Year&amp;Select_Sales_Rep&amp;$E10,Data_Cust_Perf!$A:$I,5,FALSE),"-")</f>
        <v>Rain Technologies</v>
      </c>
      <c r="H10" s="29">
        <f>IFERROR(VLOOKUP(Select_Year&amp;Select_Sales_Rep&amp;$E10,Data_Cust_Perf!$A:$I,7,FALSE),"-")</f>
        <v>2</v>
      </c>
      <c r="I10" s="29" t="str">
        <f>IFERROR(VLOOKUP(Select_Year&amp;Select_Sales_Rep&amp;$E10,Data_Cust_Perf!$A:$I,8,FALSE),"-")</f>
        <v>Regional</v>
      </c>
      <c r="J10" s="30" t="str">
        <f>IFERROR(VLOOKUP(Select_Year&amp;Select_Sales_Rep&amp;$E10,Data_Cust_Perf!$A:$I,9,FALSE),"-")</f>
        <v>Small</v>
      </c>
      <c r="K10" s="29">
        <f>IFERROR(VLOOKUP(Select_Year&amp;Select_Sales_Rep&amp;$E10,Data_Cust_Perf!$A:$V,22,FALSE),"-")</f>
        <v>220</v>
      </c>
      <c r="L10" s="32">
        <f>IF($F10="-","-",SUMIFS(Data_Cust_Perf!$M:$M,Data_Cust_Perf!$B:$B,Select_Year,Data_Cust_Perf!$C:$C,Select_Sales_Rep,Data_Cust_Perf!$D:$D,Sales_Rep_Top_10!$F10))</f>
        <v>12313.32</v>
      </c>
      <c r="M10" s="32">
        <f>IF($F10="-","-",SUMIFS(Data_Cust_Perf!$R:$R,Data_Cust_Perf!$B:$B,Select_Year,Data_Cust_Perf!$C:$C,Select_Sales_Rep,Data_Cust_Perf!$D:$D,Sales_Rep_Top_10!$F10))</f>
        <v>4516.2699999999995</v>
      </c>
      <c r="N10" s="34">
        <f>IF($F10="-","-",SUMIFS(Data_Cust_Perf!$S:$S,Data_Cust_Perf!$B:$B,Select_Year,Data_Cust_Perf!$C:$C,Select_Sales_Rep,Data_Cust_Perf!$D:$D,Sales_Rep_Top_10!$F10))</f>
        <v>0.36677922769813498</v>
      </c>
      <c r="O10" s="32">
        <f>IF($F10="-","-",SUMIFS(Data_Cust_Perf!$T:$T,Data_Cust_Perf!$B:$B,Select_Year,Data_Cust_Perf!$C:$C,Select_Sales_Rep,Data_Cust_Perf!$D:$D,Sales_Rep_Top_10!$F10))</f>
        <v>2991.5699999999997</v>
      </c>
      <c r="P10" s="34">
        <f>IF($F10="-","-",SUMIFS(Data_Cust_Perf!U:$U,Data_Cust_Perf!$B:$B,Select_Year,Data_Cust_Perf!$C:$C,Select_Sales_Rep,Data_Cust_Perf!$D:$D,Sales_Rep_Top_10!$F10))</f>
        <v>0.24295397179639608</v>
      </c>
      <c r="Q10" s="32">
        <f>IF($F10="-","-",SUMIFS(Data_Cust_Perf!$O:$O,Data_Cust_Perf!$B:$B,Select_Year,Data_Cust_Perf!$C:$C,Select_Sales_Rep,Data_Cust_Perf!$D:$D,Sales_Rep_Top_10!$F10))</f>
        <v>273.62933333333331</v>
      </c>
      <c r="R10" s="36">
        <f>IF($F10="-","-",SUMIFS(Data_Cust_Perf!$P:$P,Data_Cust_Perf!$B:$B,Select_Year,Data_Cust_Perf!$C:$C,Select_Sales_Rep,Data_Cust_Perf!$D:$D,Sales_Rep_Top_10!$F10))</f>
        <v>1.711111111111111</v>
      </c>
      <c r="S10" s="36">
        <f>IF($F10="-","-",SUMIFS(Data_Cust_Perf!$Q:$Q,Data_Cust_Perf!$B:$B,Select_Year,Data_Cust_Perf!$C:$C,Select_Sales_Rep,Data_Cust_Perf!$D:$D,Sales_Rep_Top_10!$F10))</f>
        <v>3.051948051948052</v>
      </c>
    </row>
    <row r="11" spans="1:19" x14ac:dyDescent="0.25">
      <c r="E11" s="29">
        <v>5</v>
      </c>
      <c r="F11" s="29">
        <f>IFERROR(VLOOKUP(Select_Year&amp;Select_Sales_Rep&amp;$E11,Data_Cust_Perf!$A:$I,4,FALSE),"-")</f>
        <v>273027</v>
      </c>
      <c r="G11" s="30" t="str">
        <f>IFERROR(VLOOKUP(Select_Year&amp;Select_Sales_Rep&amp;$E11,Data_Cust_Perf!$A:$I,5,FALSE),"-")</f>
        <v>Crest Consulting</v>
      </c>
      <c r="H11" s="29">
        <f>IFERROR(VLOOKUP(Select_Year&amp;Select_Sales_Rep&amp;$E11,Data_Cust_Perf!$A:$I,7,FALSE),"-")</f>
        <v>2</v>
      </c>
      <c r="I11" s="29" t="str">
        <f>IFERROR(VLOOKUP(Select_Year&amp;Select_Sales_Rep&amp;$E11,Data_Cust_Perf!$A:$I,8,FALSE),"-")</f>
        <v>Regional</v>
      </c>
      <c r="J11" s="30" t="str">
        <f>IFERROR(VLOOKUP(Select_Year&amp;Select_Sales_Rep&amp;$E11,Data_Cust_Perf!$A:$I,9,FALSE),"-")</f>
        <v>Small</v>
      </c>
      <c r="K11" s="29">
        <f>IFERROR(VLOOKUP(Select_Year&amp;Select_Sales_Rep&amp;$E11,Data_Cust_Perf!$A:$V,22,FALSE),"-")</f>
        <v>229</v>
      </c>
      <c r="L11" s="32">
        <f>IF($F11="-","-",SUMIFS(Data_Cust_Perf!$M:$M,Data_Cust_Perf!$B:$B,Select_Year,Data_Cust_Perf!$C:$C,Select_Sales_Rep,Data_Cust_Perf!$D:$D,Sales_Rep_Top_10!$F11))</f>
        <v>11343.816000000001</v>
      </c>
      <c r="M11" s="32">
        <f>IF($F11="-","-",SUMIFS(Data_Cust_Perf!$R:$R,Data_Cust_Perf!$B:$B,Select_Year,Data_Cust_Perf!$C:$C,Select_Sales_Rep,Data_Cust_Perf!$D:$D,Sales_Rep_Top_10!$F11))</f>
        <v>4184.3160000000007</v>
      </c>
      <c r="N11" s="34">
        <f>IF($F11="-","-",SUMIFS(Data_Cust_Perf!$S:$S,Data_Cust_Perf!$B:$B,Select_Year,Data_Cust_Perf!$C:$C,Select_Sales_Rep,Data_Cust_Perf!$D:$D,Sales_Rep_Top_10!$F11))</f>
        <v>0.36886317620102443</v>
      </c>
      <c r="O11" s="32">
        <f>IF($F11="-","-",SUMIFS(Data_Cust_Perf!$T:$T,Data_Cust_Perf!$B:$B,Select_Year,Data_Cust_Perf!$C:$C,Select_Sales_Rep,Data_Cust_Perf!$D:$D,Sales_Rep_Top_10!$F11))</f>
        <v>2565.8160000000007</v>
      </c>
      <c r="P11" s="34">
        <f>IF($F11="-","-",SUMIFS(Data_Cust_Perf!U:$U,Data_Cust_Perf!$B:$B,Select_Year,Data_Cust_Perf!$C:$C,Select_Sales_Rep,Data_Cust_Perf!$D:$D,Sales_Rep_Top_10!$F11))</f>
        <v>0.22618632037049971</v>
      </c>
      <c r="Q11" s="32">
        <f>IF($F11="-","-",SUMIFS(Data_Cust_Perf!$O:$O,Data_Cust_Perf!$B:$B,Select_Year,Data_Cust_Perf!$C:$C,Select_Sales_Rep,Data_Cust_Perf!$D:$D,Sales_Rep_Top_10!$F11))</f>
        <v>236.32950000000002</v>
      </c>
      <c r="R11" s="36">
        <f>IF($F11="-","-",SUMIFS(Data_Cust_Perf!$P:$P,Data_Cust_Perf!$B:$B,Select_Year,Data_Cust_Perf!$C:$C,Select_Sales_Rep,Data_Cust_Perf!$D:$D,Sales_Rep_Top_10!$F11))</f>
        <v>1.5625</v>
      </c>
      <c r="S11" s="36">
        <f>IF($F11="-","-",SUMIFS(Data_Cust_Perf!$Q:$Q,Data_Cust_Perf!$B:$B,Select_Year,Data_Cust_Perf!$C:$C,Select_Sales_Rep,Data_Cust_Perf!$D:$D,Sales_Rep_Top_10!$F11))</f>
        <v>2.9733333333333332</v>
      </c>
    </row>
    <row r="12" spans="1:19" x14ac:dyDescent="0.25">
      <c r="E12" s="29">
        <v>6</v>
      </c>
      <c r="F12" s="29">
        <f>IFERROR(VLOOKUP(Select_Year&amp;Select_Sales_Rep&amp;$E12,Data_Cust_Perf!$A:$I,4,FALSE),"-")</f>
        <v>308218</v>
      </c>
      <c r="G12" s="30" t="str">
        <f>IFERROR(VLOOKUP(Select_Year&amp;Select_Sales_Rep&amp;$E12,Data_Cust_Perf!$A:$I,5,FALSE),"-")</f>
        <v>Crimson Clay</v>
      </c>
      <c r="H12" s="29">
        <f>IFERROR(VLOOKUP(Select_Year&amp;Select_Sales_Rep&amp;$E12,Data_Cust_Perf!$A:$I,7,FALSE),"-")</f>
        <v>2</v>
      </c>
      <c r="I12" s="29" t="str">
        <f>IFERROR(VLOOKUP(Select_Year&amp;Select_Sales_Rep&amp;$E12,Data_Cust_Perf!$A:$I,8,FALSE),"-")</f>
        <v>Regional</v>
      </c>
      <c r="J12" s="30" t="str">
        <f>IFERROR(VLOOKUP(Select_Year&amp;Select_Sales_Rep&amp;$E12,Data_Cust_Perf!$A:$I,9,FALSE),"-")</f>
        <v>Small</v>
      </c>
      <c r="K12" s="29">
        <f>IFERROR(VLOOKUP(Select_Year&amp;Select_Sales_Rep&amp;$E12,Data_Cust_Perf!$A:$V,22,FALSE),"-")</f>
        <v>273</v>
      </c>
      <c r="L12" s="32">
        <f>IF($F12="-","-",SUMIFS(Data_Cust_Perf!$M:$M,Data_Cust_Perf!$B:$B,Select_Year,Data_Cust_Perf!$C:$C,Select_Sales_Rep,Data_Cust_Perf!$D:$D,Sales_Rep_Top_10!$F12))</f>
        <v>8583.4800000000105</v>
      </c>
      <c r="M12" s="32">
        <f>IF($F12="-","-",SUMIFS(Data_Cust_Perf!$R:$R,Data_Cust_Perf!$B:$B,Select_Year,Data_Cust_Perf!$C:$C,Select_Sales_Rep,Data_Cust_Perf!$D:$D,Sales_Rep_Top_10!$F12))</f>
        <v>3091.2800000000107</v>
      </c>
      <c r="N12" s="34">
        <f>IF($F12="-","-",SUMIFS(Data_Cust_Perf!$S:$S,Data_Cust_Perf!$B:$B,Select_Year,Data_Cust_Perf!$C:$C,Select_Sales_Rep,Data_Cust_Perf!$D:$D,Sales_Rep_Top_10!$F12))</f>
        <v>0.36014297231426029</v>
      </c>
      <c r="O12" s="32">
        <f>IF($F12="-","-",SUMIFS(Data_Cust_Perf!$T:$T,Data_Cust_Perf!$B:$B,Select_Year,Data_Cust_Perf!$C:$C,Select_Sales_Rep,Data_Cust_Perf!$D:$D,Sales_Rep_Top_10!$F12))</f>
        <v>1370.0800000000106</v>
      </c>
      <c r="P12" s="34">
        <f>IF($F12="-","-",SUMIFS(Data_Cust_Perf!U:$U,Data_Cust_Perf!$B:$B,Select_Year,Data_Cust_Perf!$C:$C,Select_Sales_Rep,Data_Cust_Perf!$D:$D,Sales_Rep_Top_10!$F12))</f>
        <v>0.15961824341642422</v>
      </c>
      <c r="Q12" s="32">
        <f>IF($F12="-","-",SUMIFS(Data_Cust_Perf!$O:$O,Data_Cust_Perf!$B:$B,Select_Year,Data_Cust_Perf!$C:$C,Select_Sales_Rep,Data_Cust_Perf!$D:$D,Sales_Rep_Top_10!$F12))</f>
        <v>165.06692307692327</v>
      </c>
      <c r="R12" s="36">
        <f>IF($F12="-","-",SUMIFS(Data_Cust_Perf!$P:$P,Data_Cust_Perf!$B:$B,Select_Year,Data_Cust_Perf!$C:$C,Select_Sales_Rep,Data_Cust_Perf!$D:$D,Sales_Rep_Top_10!$F12))</f>
        <v>1</v>
      </c>
      <c r="S12" s="36">
        <f>IF($F12="-","-",SUMIFS(Data_Cust_Perf!$Q:$Q,Data_Cust_Perf!$B:$B,Select_Year,Data_Cust_Perf!$C:$C,Select_Sales_Rep,Data_Cust_Perf!$D:$D,Sales_Rep_Top_10!$F12))</f>
        <v>3.1730769230769229</v>
      </c>
    </row>
    <row r="13" spans="1:19" x14ac:dyDescent="0.25">
      <c r="E13" s="29">
        <v>7</v>
      </c>
      <c r="F13" s="29">
        <f>IFERROR(VLOOKUP(Select_Year&amp;Select_Sales_Rep&amp;$E13,Data_Cust_Perf!$A:$I,4,FALSE),"-")</f>
        <v>369346</v>
      </c>
      <c r="G13" s="30" t="str">
        <f>IFERROR(VLOOKUP(Select_Year&amp;Select_Sales_Rep&amp;$E13,Data_Cust_Perf!$A:$I,5,FALSE),"-")</f>
        <v>Electric Ember Studios</v>
      </c>
      <c r="H13" s="29">
        <f>IFERROR(VLOOKUP(Select_Year&amp;Select_Sales_Rep&amp;$E13,Data_Cust_Perf!$A:$I,7,FALSE),"-")</f>
        <v>2</v>
      </c>
      <c r="I13" s="29" t="str">
        <f>IFERROR(VLOOKUP(Select_Year&amp;Select_Sales_Rep&amp;$E13,Data_Cust_Perf!$A:$I,8,FALSE),"-")</f>
        <v>Regional</v>
      </c>
      <c r="J13" s="30" t="str">
        <f>IFERROR(VLOOKUP(Select_Year&amp;Select_Sales_Rep&amp;$E13,Data_Cust_Perf!$A:$I,9,FALSE),"-")</f>
        <v>Small</v>
      </c>
      <c r="K13" s="29">
        <f>IFERROR(VLOOKUP(Select_Year&amp;Select_Sales_Rep&amp;$E13,Data_Cust_Perf!$A:$V,22,FALSE),"-")</f>
        <v>275</v>
      </c>
      <c r="L13" s="32">
        <f>IF($F13="-","-",SUMIFS(Data_Cust_Perf!$M:$M,Data_Cust_Perf!$B:$B,Select_Year,Data_Cust_Perf!$C:$C,Select_Sales_Rep,Data_Cust_Perf!$D:$D,Sales_Rep_Top_10!$F13))</f>
        <v>8436.1839999999993</v>
      </c>
      <c r="M13" s="32">
        <f>IF($F13="-","-",SUMIFS(Data_Cust_Perf!$R:$R,Data_Cust_Perf!$B:$B,Select_Year,Data_Cust_Perf!$C:$C,Select_Sales_Rep,Data_Cust_Perf!$D:$D,Sales_Rep_Top_10!$F13))</f>
        <v>3072.1839999999993</v>
      </c>
      <c r="N13" s="34">
        <f>IF($F13="-","-",SUMIFS(Data_Cust_Perf!$S:$S,Data_Cust_Perf!$B:$B,Select_Year,Data_Cust_Perf!$C:$C,Select_Sales_Rep,Data_Cust_Perf!$D:$D,Sales_Rep_Top_10!$F13))</f>
        <v>0.36416749563546735</v>
      </c>
      <c r="O13" s="32">
        <f>IF($F13="-","-",SUMIFS(Data_Cust_Perf!$T:$T,Data_Cust_Perf!$B:$B,Select_Year,Data_Cust_Perf!$C:$C,Select_Sales_Rep,Data_Cust_Perf!$D:$D,Sales_Rep_Top_10!$F13))</f>
        <v>1642.3839999999993</v>
      </c>
      <c r="P13" s="34">
        <f>IF($F13="-","-",SUMIFS(Data_Cust_Perf!U:$U,Data_Cust_Perf!$B:$B,Select_Year,Data_Cust_Perf!$C:$C,Select_Sales_Rep,Data_Cust_Perf!$D:$D,Sales_Rep_Top_10!$F13))</f>
        <v>0.19468328334232629</v>
      </c>
      <c r="Q13" s="32">
        <f>IF($F13="-","-",SUMIFS(Data_Cust_Perf!$O:$O,Data_Cust_Perf!$B:$B,Select_Year,Data_Cust_Perf!$C:$C,Select_Sales_Rep,Data_Cust_Perf!$D:$D,Sales_Rep_Top_10!$F13))</f>
        <v>200.86152380952379</v>
      </c>
      <c r="R13" s="36">
        <f>IF($F13="-","-",SUMIFS(Data_Cust_Perf!$P:$P,Data_Cust_Perf!$B:$B,Select_Year,Data_Cust_Perf!$C:$C,Select_Sales_Rep,Data_Cust_Perf!$D:$D,Sales_Rep_Top_10!$F13))</f>
        <v>1.8571428571428572</v>
      </c>
      <c r="S13" s="36">
        <f>IF($F13="-","-",SUMIFS(Data_Cust_Perf!$Q:$Q,Data_Cust_Perf!$B:$B,Select_Year,Data_Cust_Perf!$C:$C,Select_Sales_Rep,Data_Cust_Perf!$D:$D,Sales_Rep_Top_10!$F13))</f>
        <v>2.2692307692307692</v>
      </c>
    </row>
    <row r="14" spans="1:19" x14ac:dyDescent="0.25">
      <c r="E14" s="29">
        <v>8</v>
      </c>
      <c r="F14" s="29">
        <f>IFERROR(VLOOKUP(Select_Year&amp;Select_Sales_Rep&amp;$E14,Data_Cust_Perf!$A:$I,4,FALSE),"-")</f>
        <v>178150</v>
      </c>
      <c r="G14" s="30" t="str">
        <f>IFERROR(VLOOKUP(Select_Year&amp;Select_Sales_Rep&amp;$E14,Data_Cust_Perf!$A:$I,5,FALSE),"-")</f>
        <v>Brite &amp; Bloom</v>
      </c>
      <c r="H14" s="29">
        <f>IFERROR(VLOOKUP(Select_Year&amp;Select_Sales_Rep&amp;$E14,Data_Cust_Perf!$A:$I,7,FALSE),"-")</f>
        <v>2</v>
      </c>
      <c r="I14" s="29" t="str">
        <f>IFERROR(VLOOKUP(Select_Year&amp;Select_Sales_Rep&amp;$E14,Data_Cust_Perf!$A:$I,8,FALSE),"-")</f>
        <v>Regional</v>
      </c>
      <c r="J14" s="30" t="str">
        <f>IFERROR(VLOOKUP(Select_Year&amp;Select_Sales_Rep&amp;$E14,Data_Cust_Perf!$A:$I,9,FALSE),"-")</f>
        <v>Small</v>
      </c>
      <c r="K14" s="29">
        <f>IFERROR(VLOOKUP(Select_Year&amp;Select_Sales_Rep&amp;$E14,Data_Cust_Perf!$A:$V,22,FALSE),"-")</f>
        <v>299</v>
      </c>
      <c r="L14" s="32">
        <f>IF($F14="-","-",SUMIFS(Data_Cust_Perf!$M:$M,Data_Cust_Perf!$B:$B,Select_Year,Data_Cust_Perf!$C:$C,Select_Sales_Rep,Data_Cust_Perf!$D:$D,Sales_Rep_Top_10!$F14))</f>
        <v>7293.0320000000002</v>
      </c>
      <c r="M14" s="32">
        <f>IF($F14="-","-",SUMIFS(Data_Cust_Perf!$R:$R,Data_Cust_Perf!$B:$B,Select_Year,Data_Cust_Perf!$C:$C,Select_Sales_Rep,Data_Cust_Perf!$D:$D,Sales_Rep_Top_10!$F14))</f>
        <v>2714.5320000000002</v>
      </c>
      <c r="N14" s="34">
        <f>IF($F14="-","-",SUMIFS(Data_Cust_Perf!$S:$S,Data_Cust_Perf!$B:$B,Select_Year,Data_Cust_Perf!$C:$C,Select_Sales_Rep,Data_Cust_Perf!$D:$D,Sales_Rep_Top_10!$F14))</f>
        <v>0.37220897974943756</v>
      </c>
      <c r="O14" s="32">
        <f>IF($F14="-","-",SUMIFS(Data_Cust_Perf!$T:$T,Data_Cust_Perf!$B:$B,Select_Year,Data_Cust_Perf!$C:$C,Select_Sales_Rep,Data_Cust_Perf!$D:$D,Sales_Rep_Top_10!$F14))</f>
        <v>1493.2320000000002</v>
      </c>
      <c r="P14" s="34">
        <f>IF($F14="-","-",SUMIFS(Data_Cust_Perf!U:$U,Data_Cust_Perf!$B:$B,Select_Year,Data_Cust_Perf!$C:$C,Select_Sales_Rep,Data_Cust_Perf!$D:$D,Sales_Rep_Top_10!$F14))</f>
        <v>0.20474776471569028</v>
      </c>
      <c r="Q14" s="32">
        <f>IF($F14="-","-",SUMIFS(Data_Cust_Perf!$O:$O,Data_Cust_Perf!$B:$B,Select_Year,Data_Cust_Perf!$C:$C,Select_Sales_Rep,Data_Cust_Perf!$D:$D,Sales_Rep_Top_10!$F14))</f>
        <v>202.58422222222222</v>
      </c>
      <c r="R14" s="36">
        <f>IF($F14="-","-",SUMIFS(Data_Cust_Perf!$P:$P,Data_Cust_Perf!$B:$B,Select_Year,Data_Cust_Perf!$C:$C,Select_Sales_Rep,Data_Cust_Perf!$D:$D,Sales_Rep_Top_10!$F14))</f>
        <v>1.75</v>
      </c>
      <c r="S14" s="36">
        <f>IF($F14="-","-",SUMIFS(Data_Cust_Perf!$Q:$Q,Data_Cust_Perf!$B:$B,Select_Year,Data_Cust_Perf!$C:$C,Select_Sales_Rep,Data_Cust_Perf!$D:$D,Sales_Rep_Top_10!$F14))</f>
        <v>2.7142857142857144</v>
      </c>
    </row>
    <row r="15" spans="1:19" x14ac:dyDescent="0.25">
      <c r="E15" s="29">
        <v>9</v>
      </c>
      <c r="F15" s="29">
        <f>IFERROR(VLOOKUP(Select_Year&amp;Select_Sales_Rep&amp;$E15,Data_Cust_Perf!$A:$I,4,FALSE),"-")</f>
        <v>253723</v>
      </c>
      <c r="G15" s="30" t="str">
        <f>IFERROR(VLOOKUP(Select_Year&amp;Select_Sales_Rep&amp;$E15,Data_Cust_Perf!$A:$I,5,FALSE),"-")</f>
        <v>Copper Compass Navigation</v>
      </c>
      <c r="H15" s="29">
        <f>IFERROR(VLOOKUP(Select_Year&amp;Select_Sales_Rep&amp;$E15,Data_Cust_Perf!$A:$I,7,FALSE),"-")</f>
        <v>2</v>
      </c>
      <c r="I15" s="29" t="str">
        <f>IFERROR(VLOOKUP(Select_Year&amp;Select_Sales_Rep&amp;$E15,Data_Cust_Perf!$A:$I,8,FALSE),"-")</f>
        <v>Regional</v>
      </c>
      <c r="J15" s="30" t="str">
        <f>IFERROR(VLOOKUP(Select_Year&amp;Select_Sales_Rep&amp;$E15,Data_Cust_Perf!$A:$I,9,FALSE),"-")</f>
        <v>Small</v>
      </c>
      <c r="K15" s="29">
        <f>IFERROR(VLOOKUP(Select_Year&amp;Select_Sales_Rep&amp;$E15,Data_Cust_Perf!$A:$V,22,FALSE),"-")</f>
        <v>323</v>
      </c>
      <c r="L15" s="32">
        <f>IF($F15="-","-",SUMIFS(Data_Cust_Perf!$M:$M,Data_Cust_Perf!$B:$B,Select_Year,Data_Cust_Perf!$C:$C,Select_Sales_Rep,Data_Cust_Perf!$D:$D,Sales_Rep_Top_10!$F15))</f>
        <v>6045.384</v>
      </c>
      <c r="M15" s="32">
        <f>IF($F15="-","-",SUMIFS(Data_Cust_Perf!$R:$R,Data_Cust_Perf!$B:$B,Select_Year,Data_Cust_Perf!$C:$C,Select_Sales_Rep,Data_Cust_Perf!$D:$D,Sales_Rep_Top_10!$F15))</f>
        <v>2277.2339999999999</v>
      </c>
      <c r="N15" s="34">
        <f>IF($F15="-","-",SUMIFS(Data_Cust_Perf!$S:$S,Data_Cust_Perf!$B:$B,Select_Year,Data_Cust_Perf!$C:$C,Select_Sales_Rep,Data_Cust_Perf!$D:$D,Sales_Rep_Top_10!$F15))</f>
        <v>0.3766897189657431</v>
      </c>
      <c r="O15" s="32">
        <f>IF($F15="-","-",SUMIFS(Data_Cust_Perf!$T:$T,Data_Cust_Perf!$B:$B,Select_Year,Data_Cust_Perf!$C:$C,Select_Sales_Rep,Data_Cust_Perf!$D:$D,Sales_Rep_Top_10!$F15))</f>
        <v>1362.634</v>
      </c>
      <c r="P15" s="34">
        <f>IF($F15="-","-",SUMIFS(Data_Cust_Perf!U:$U,Data_Cust_Perf!$B:$B,Select_Year,Data_Cust_Perf!$C:$C,Select_Sales_Rep,Data_Cust_Perf!$D:$D,Sales_Rep_Top_10!$F15))</f>
        <v>0.22540073550331957</v>
      </c>
      <c r="Q15" s="32">
        <f>IF($F15="-","-",SUMIFS(Data_Cust_Perf!$O:$O,Data_Cust_Perf!$B:$B,Select_Year,Data_Cust_Perf!$C:$C,Select_Sales_Rep,Data_Cust_Perf!$D:$D,Sales_Rep_Top_10!$F15))</f>
        <v>223.90311111111112</v>
      </c>
      <c r="R15" s="36">
        <f>IF($F15="-","-",SUMIFS(Data_Cust_Perf!$P:$P,Data_Cust_Perf!$B:$B,Select_Year,Data_Cust_Perf!$C:$C,Select_Sales_Rep,Data_Cust_Perf!$D:$D,Sales_Rep_Top_10!$F15))</f>
        <v>1.7037037037037037</v>
      </c>
      <c r="S15" s="36">
        <f>IF($F15="-","-",SUMIFS(Data_Cust_Perf!$Q:$Q,Data_Cust_Perf!$B:$B,Select_Year,Data_Cust_Perf!$C:$C,Select_Sales_Rep,Data_Cust_Perf!$D:$D,Sales_Rep_Top_10!$F15))</f>
        <v>2.7608695652173911</v>
      </c>
    </row>
    <row r="16" spans="1:19" x14ac:dyDescent="0.25">
      <c r="E16" s="29">
        <v>10</v>
      </c>
      <c r="F16" s="29">
        <f>IFERROR(VLOOKUP(Select_Year&amp;Select_Sales_Rep&amp;$E16,Data_Cust_Perf!$A:$I,4,FALSE),"-")</f>
        <v>731519</v>
      </c>
      <c r="G16" s="30" t="str">
        <f>IFERROR(VLOOKUP(Select_Year&amp;Select_Sales_Rep&amp;$E16,Data_Cust_Perf!$A:$I,5,FALSE),"-")</f>
        <v>MetroMeadow</v>
      </c>
      <c r="H16" s="29">
        <f>IFERROR(VLOOKUP(Select_Year&amp;Select_Sales_Rep&amp;$E16,Data_Cust_Perf!$A:$I,7,FALSE),"-")</f>
        <v>2</v>
      </c>
      <c r="I16" s="29" t="str">
        <f>IFERROR(VLOOKUP(Select_Year&amp;Select_Sales_Rep&amp;$E16,Data_Cust_Perf!$A:$I,8,FALSE),"-")</f>
        <v>Regional</v>
      </c>
      <c r="J16" s="30" t="str">
        <f>IFERROR(VLOOKUP(Select_Year&amp;Select_Sales_Rep&amp;$E16,Data_Cust_Perf!$A:$I,9,FALSE),"-")</f>
        <v>Small</v>
      </c>
      <c r="K16" s="29">
        <f>IFERROR(VLOOKUP(Select_Year&amp;Select_Sales_Rep&amp;$E16,Data_Cust_Perf!$A:$V,22,FALSE),"-")</f>
        <v>325</v>
      </c>
      <c r="L16" s="44">
        <f>IF($F16="-","-",SUMIFS(Data_Cust_Perf!$M:$M,Data_Cust_Perf!$B:$B,Select_Year,Data_Cust_Perf!$C:$C,Select_Sales_Rep,Data_Cust_Perf!$D:$D,Sales_Rep_Top_10!$F16))</f>
        <v>6019.0240000000003</v>
      </c>
      <c r="M16" s="44">
        <f>IF($F16="-","-",SUMIFS(Data_Cust_Perf!$R:$R,Data_Cust_Perf!$B:$B,Select_Year,Data_Cust_Perf!$C:$C,Select_Sales_Rep,Data_Cust_Perf!$D:$D,Sales_Rep_Top_10!$F16))</f>
        <v>2108.4240000000004</v>
      </c>
      <c r="N16" s="45">
        <f>IF($F16="-","-",SUMIFS(Data_Cust_Perf!$S:$S,Data_Cust_Perf!$B:$B,Select_Year,Data_Cust_Perf!$C:$C,Select_Sales_Rep,Data_Cust_Perf!$D:$D,Sales_Rep_Top_10!$F16))</f>
        <v>0.35029333659410566</v>
      </c>
      <c r="O16" s="44">
        <f>IF($F16="-","-",SUMIFS(Data_Cust_Perf!$T:$T,Data_Cust_Perf!$B:$B,Select_Year,Data_Cust_Perf!$C:$C,Select_Sales_Rep,Data_Cust_Perf!$D:$D,Sales_Rep_Top_10!$F16))</f>
        <v>1029.4240000000004</v>
      </c>
      <c r="P16" s="45">
        <f>IF($F16="-","-",SUMIFS(Data_Cust_Perf!U:$U,Data_Cust_Perf!$B:$B,Select_Year,Data_Cust_Perf!$C:$C,Select_Sales_Rep,Data_Cust_Perf!$D:$D,Sales_Rep_Top_10!$F16))</f>
        <v>0.1710283926430598</v>
      </c>
      <c r="Q16" s="44">
        <f>IF($F16="-","-",SUMIFS(Data_Cust_Perf!$O:$O,Data_Cust_Perf!$B:$B,Select_Year,Data_Cust_Perf!$C:$C,Select_Sales_Rep,Data_Cust_Perf!$D:$D,Sales_Rep_Top_10!$F16))</f>
        <v>188.09450000000001</v>
      </c>
      <c r="R16" s="46">
        <f>IF($F16="-","-",SUMIFS(Data_Cust_Perf!$P:$P,Data_Cust_Perf!$B:$B,Select_Year,Data_Cust_Perf!$C:$C,Select_Sales_Rep,Data_Cust_Perf!$D:$D,Sales_Rep_Top_10!$F16))</f>
        <v>1.5625</v>
      </c>
      <c r="S16" s="46">
        <f>IF($F16="-","-",SUMIFS(Data_Cust_Perf!$Q:$Q,Data_Cust_Perf!$B:$B,Select_Year,Data_Cust_Perf!$C:$C,Select_Sales_Rep,Data_Cust_Perf!$D:$D,Sales_Rep_Top_10!$F16))</f>
        <v>2.44</v>
      </c>
    </row>
    <row r="17" spans="11:19" x14ac:dyDescent="0.25">
      <c r="K17" s="28" t="s">
        <v>548</v>
      </c>
      <c r="L17" s="33">
        <f>SUM(L7:L16)</f>
        <v>104918.48000000003</v>
      </c>
      <c r="M17" s="33">
        <f>SUM(M7:M16)</f>
        <v>37356.230000000003</v>
      </c>
      <c r="N17" s="35">
        <f>M17/L17</f>
        <v>0.35605004952416386</v>
      </c>
      <c r="O17" s="33">
        <f>SUM(O7:O16)</f>
        <v>23221.430000000008</v>
      </c>
      <c r="P17" s="35">
        <f>O17/L17</f>
        <v>0.2213283112755732</v>
      </c>
      <c r="Q17" s="33">
        <f>SUMIFS(Data_Cust_Perf!$M:$M,Data_Cust_Perf!$B:$B,Select_Year,Data_Cust_Perf!$C:$C,Select_Sales_Rep,Data_Cust_Perf!$N:$N,"&lt;=10")/SUMIFS(Data_Cust_Perf!$J:$J,Data_Cust_Perf!$B:$B,Select_Year,Data_Cust_Perf!$C:$C,Select_Sales_Rep,Data_Cust_Perf!$N:$N,"&lt;=10")</f>
        <v>252.20788461538467</v>
      </c>
      <c r="R17" s="37">
        <f>SUMIFS(Data_Cust_Perf!$K:$K,Data_Cust_Perf!$B:$B,Select_Year,Data_Cust_Perf!$C:$C,Select_Sales_Rep,Data_Cust_Perf!$N:$N,"&lt;=10")/SUMIFS(Data_Cust_Perf!$J:$J,Data_Cust_Perf!$B:$B,Select_Year,Data_Cust_Perf!$C:$C,Select_Sales_Rep,Data_Cust_Perf!$N:$N,"&lt;=10")</f>
        <v>1.8052884615384615</v>
      </c>
      <c r="S17" s="37">
        <f>SUMIFS(Data_Cust_Perf!$L:$L,Data_Cust_Perf!$B:$B,Select_Year,Data_Cust_Perf!$C:$C,Select_Sales_Rep,Data_Cust_Perf!$N:$N,"&lt;=10")/SUMIFS(Data_Cust_Perf!$K:$K,Data_Cust_Perf!$B:$B,Select_Year,Data_Cust_Perf!$C:$C,Select_Sales_Rep,Data_Cust_Perf!$N:$N,"&lt;=10")</f>
        <v>2.7829560585885487</v>
      </c>
    </row>
    <row r="18" spans="11:19" x14ac:dyDescent="0.25">
      <c r="K18" s="55"/>
    </row>
    <row r="19" spans="11:19" x14ac:dyDescent="0.25">
      <c r="K19" s="28" t="s">
        <v>549</v>
      </c>
      <c r="L19" s="33">
        <f>SUMIFS(Data_Cust_Perf!$M:$M,Data_Cust_Perf!$B:$B,Select_Year,Data_Cust_Perf!$C:$C,Select_Sales_Rep)</f>
        <v>132598.28800000003</v>
      </c>
      <c r="M19" s="33">
        <f>SUMIFS(Data_Cust_Perf!$R:$R,Data_Cust_Perf!$B:$B,Select_Year,Data_Cust_Perf!$C:$C,Select_Sales_Rep)</f>
        <v>47519.637999999999</v>
      </c>
      <c r="N19" s="35">
        <f>M19/L19</f>
        <v>0.35837293766568079</v>
      </c>
      <c r="O19" s="33">
        <f>SUMIFS(Data_Cust_Perf!$T:$T,Data_Cust_Perf!$B:$B,Select_Year,Data_Cust_Perf!$C:$C,Select_Sales_Rep)</f>
        <v>26350.238000000005</v>
      </c>
      <c r="P19" s="35">
        <f>O19/L19</f>
        <v>0.19872230929557702</v>
      </c>
      <c r="Q19" s="33">
        <f>SUMIFS(Data_Cust_Perf!$M:$M,Data_Cust_Perf!$B:$B,Select_Year,Data_Cust_Perf!$C:$C,Select_Sales_Rep)/SUMIFS(Data_Cust_Perf!$J:$J,Data_Cust_Perf!$B:$B,Select_Year,Data_Cust_Perf!$C:$C,Select_Sales_Rep)</f>
        <v>211.81835143769973</v>
      </c>
      <c r="R19" s="37">
        <f>SUMIFS(Data_Cust_Perf!$K:$K,Data_Cust_Perf!$B:$B,Select_Year,Data_Cust_Perf!$C:$C,Select_Sales_Rep)/SUMIFS(Data_Cust_Perf!$J:$J,Data_Cust_Perf!$B:$B,Select_Year,Data_Cust_Perf!$C:$C,Select_Sales_Rep)</f>
        <v>1.6581469648562299</v>
      </c>
      <c r="S19" s="37">
        <f>SUMIFS(Data_Cust_Perf!$L:$L,Data_Cust_Perf!$B:$B,Select_Year,Data_Cust_Perf!$C:$C,Select_Sales_Rep)/SUMIFS(Data_Cust_Perf!$K:$K,Data_Cust_Perf!$B:$B,Select_Year,Data_Cust_Perf!$C:$C,Select_Sales_Rep)</f>
        <v>2.6146435452793835</v>
      </c>
    </row>
  </sheetData>
  <dataValidations count="2">
    <dataValidation type="list" allowBlank="1" showInputMessage="1" showErrorMessage="1" sqref="B3" xr:uid="{A26D5FD9-8C3F-4294-9B59-5B5D987D37FB}">
      <formula1>Lookup_Year</formula1>
    </dataValidation>
    <dataValidation type="list" allowBlank="1" showInputMessage="1" showErrorMessage="1" sqref="B5" xr:uid="{E0C7B81C-2E90-4E25-981B-C008FB2DC690}">
      <formula1>Lookup_Sales_Rep</formula1>
    </dataValidation>
  </dataValidations>
  <pageMargins left="0.7" right="0.7" top="0.75" bottom="0.75" header="0.3" footer="0.3"/>
  <pageSetup scale="65" orientation="landscape" horizontalDpi="300" verticalDpi="300" r:id="rId1"/>
  <ignoredErrors>
    <ignoredError sqref="N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1C9A-5123-4EB1-B891-61DDAE558A6E}">
  <sheetPr>
    <tabColor theme="3" tint="0.749992370372631"/>
  </sheetPr>
  <dimension ref="A1:V1527"/>
  <sheetViews>
    <sheetView zoomScale="120" zoomScaleNormal="120" workbookViewId="0">
      <selection activeCell="I15" sqref="I15"/>
    </sheetView>
  </sheetViews>
  <sheetFormatPr defaultRowHeight="12.75" x14ac:dyDescent="0.2"/>
  <cols>
    <col min="1" max="1" width="24.28515625" style="9" bestFit="1" customWidth="1"/>
    <col min="2" max="2" width="5.5703125" style="10" bestFit="1" customWidth="1"/>
    <col min="3" max="3" width="19.140625" style="8" bestFit="1" customWidth="1"/>
    <col min="4" max="4" width="9.28515625" style="8" bestFit="1" customWidth="1"/>
    <col min="5" max="5" width="28.42578125" style="8" bestFit="1" customWidth="1"/>
    <col min="6" max="6" width="7.140625" style="11" bestFit="1" customWidth="1"/>
    <col min="7" max="7" width="14" style="11" bestFit="1" customWidth="1"/>
    <col min="8" max="8" width="9.5703125" style="8" bestFit="1" customWidth="1"/>
    <col min="9" max="9" width="13.42578125" style="8" bestFit="1" customWidth="1"/>
    <col min="10" max="10" width="8.42578125" style="19" bestFit="1" customWidth="1"/>
    <col min="11" max="12" width="7.140625" style="19" bestFit="1" customWidth="1"/>
    <col min="13" max="13" width="9.5703125" style="19" bestFit="1" customWidth="1"/>
    <col min="14" max="14" width="14.140625" style="19" bestFit="1" customWidth="1"/>
    <col min="15" max="15" width="11.140625" style="19" bestFit="1" customWidth="1"/>
    <col min="16" max="16" width="11.140625" style="22" bestFit="1" customWidth="1"/>
    <col min="17" max="17" width="8.140625" style="22" bestFit="1" customWidth="1"/>
    <col min="18" max="18" width="11.42578125" style="19" bestFit="1" customWidth="1"/>
    <col min="19" max="19" width="9.28515625" style="25" bestFit="1" customWidth="1"/>
    <col min="20" max="20" width="9.42578125" style="19" bestFit="1" customWidth="1"/>
    <col min="21" max="21" width="9.28515625" style="25" bestFit="1" customWidth="1"/>
    <col min="22" max="22" width="14.85546875" style="8" bestFit="1" customWidth="1"/>
    <col min="23" max="16384" width="9.140625" style="8"/>
  </cols>
  <sheetData>
    <row r="1" spans="1:22" s="4" customFormat="1" x14ac:dyDescent="0.2">
      <c r="A1" s="13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7" t="s">
        <v>529</v>
      </c>
      <c r="O1" s="16" t="s">
        <v>13</v>
      </c>
      <c r="P1" s="20" t="s">
        <v>14</v>
      </c>
      <c r="Q1" s="20" t="s">
        <v>15</v>
      </c>
      <c r="R1" s="16" t="s">
        <v>16</v>
      </c>
      <c r="S1" s="23" t="s">
        <v>17</v>
      </c>
      <c r="T1" s="16" t="s">
        <v>18</v>
      </c>
      <c r="U1" s="23" t="s">
        <v>19</v>
      </c>
      <c r="V1" s="15" t="s">
        <v>531</v>
      </c>
    </row>
    <row r="2" spans="1:22" x14ac:dyDescent="0.2">
      <c r="A2" s="14" t="str">
        <f t="shared" ref="A2:A65" si="0">B2&amp;C2&amp;N2</f>
        <v>2022Alberto Hunt1</v>
      </c>
      <c r="B2" s="5">
        <v>2022</v>
      </c>
      <c r="C2" s="6" t="s">
        <v>20</v>
      </c>
      <c r="D2" s="6">
        <v>205478</v>
      </c>
      <c r="E2" s="6" t="s">
        <v>21</v>
      </c>
      <c r="F2" s="7">
        <v>1</v>
      </c>
      <c r="G2" s="7">
        <v>4</v>
      </c>
      <c r="H2" s="6" t="s">
        <v>22</v>
      </c>
      <c r="I2" s="6" t="s">
        <v>23</v>
      </c>
      <c r="J2" s="18">
        <v>240</v>
      </c>
      <c r="K2" s="18">
        <v>761</v>
      </c>
      <c r="L2" s="18">
        <v>4525</v>
      </c>
      <c r="M2" s="18">
        <v>156739.51999999999</v>
      </c>
      <c r="N2" s="18">
        <v>1</v>
      </c>
      <c r="O2" s="18">
        <v>653.0813333333333</v>
      </c>
      <c r="P2" s="21">
        <v>3.1708333333333334</v>
      </c>
      <c r="Q2" s="21">
        <v>5.9461235216819972</v>
      </c>
      <c r="R2" s="18">
        <v>16793.51999999999</v>
      </c>
      <c r="S2" s="24">
        <v>0.10714285714285708</v>
      </c>
      <c r="T2" s="18">
        <v>8525.7699999999895</v>
      </c>
      <c r="U2" s="24">
        <v>5.4394513904342634E-2</v>
      </c>
      <c r="V2" s="12" cm="1">
        <f t="array" ref="V2">SUMPRODUCT((B2=$B:$B)*(M2&lt;$M:$M))+1</f>
        <v>21</v>
      </c>
    </row>
    <row r="3" spans="1:22" x14ac:dyDescent="0.2">
      <c r="A3" s="14" t="str">
        <f t="shared" si="0"/>
        <v>2022Alberto Hunt2</v>
      </c>
      <c r="B3" s="5">
        <v>2022</v>
      </c>
      <c r="C3" s="6" t="s">
        <v>20</v>
      </c>
      <c r="D3" s="6">
        <v>249077</v>
      </c>
      <c r="E3" s="6" t="s">
        <v>24</v>
      </c>
      <c r="F3" s="7">
        <v>1</v>
      </c>
      <c r="G3" s="7">
        <v>4</v>
      </c>
      <c r="H3" s="6" t="s">
        <v>22</v>
      </c>
      <c r="I3" s="6" t="s">
        <v>25</v>
      </c>
      <c r="J3" s="18">
        <v>237</v>
      </c>
      <c r="K3" s="18">
        <v>691</v>
      </c>
      <c r="L3" s="18">
        <v>2768</v>
      </c>
      <c r="M3" s="18">
        <v>97870.995000000097</v>
      </c>
      <c r="N3" s="18">
        <v>2</v>
      </c>
      <c r="O3" s="18">
        <v>412.95778481012701</v>
      </c>
      <c r="P3" s="21">
        <v>2.9156118143459917</v>
      </c>
      <c r="Q3" s="21">
        <v>4.0057887120115776</v>
      </c>
      <c r="R3" s="18">
        <v>12019.245000000097</v>
      </c>
      <c r="S3" s="24">
        <v>0.12280701754386052</v>
      </c>
      <c r="T3" s="18">
        <v>3923.695000000097</v>
      </c>
      <c r="U3" s="24">
        <v>4.0090478287260624E-2</v>
      </c>
      <c r="V3" s="12" cm="1">
        <f t="array" ref="V3">SUMPRODUCT((B3=$B:$B)*(M3&lt;$M:$M))+1</f>
        <v>42</v>
      </c>
    </row>
    <row r="4" spans="1:22" x14ac:dyDescent="0.2">
      <c r="A4" s="14" t="str">
        <f t="shared" si="0"/>
        <v>2022Alberto Hunt3</v>
      </c>
      <c r="B4" s="5">
        <v>2022</v>
      </c>
      <c r="C4" s="6" t="s">
        <v>20</v>
      </c>
      <c r="D4" s="6">
        <v>196519</v>
      </c>
      <c r="E4" s="6" t="s">
        <v>26</v>
      </c>
      <c r="F4" s="7">
        <v>1</v>
      </c>
      <c r="G4" s="7">
        <v>1</v>
      </c>
      <c r="H4" s="6" t="s">
        <v>22</v>
      </c>
      <c r="I4" s="6" t="s">
        <v>25</v>
      </c>
      <c r="J4" s="18">
        <v>229</v>
      </c>
      <c r="K4" s="18">
        <v>637</v>
      </c>
      <c r="L4" s="18">
        <v>2551</v>
      </c>
      <c r="M4" s="18">
        <v>96275.127999999997</v>
      </c>
      <c r="N4" s="18">
        <v>3</v>
      </c>
      <c r="O4" s="18">
        <v>420.41540611353713</v>
      </c>
      <c r="P4" s="21">
        <v>2.7816593886462884</v>
      </c>
      <c r="Q4" s="21">
        <v>4.0047095761381479</v>
      </c>
      <c r="R4" s="18">
        <v>13279.327999999994</v>
      </c>
      <c r="S4" s="24">
        <v>0.13793103448275856</v>
      </c>
      <c r="T4" s="18">
        <v>5487.3279999999941</v>
      </c>
      <c r="U4" s="24">
        <v>5.6996319963344991E-2</v>
      </c>
      <c r="V4" s="12" cm="1">
        <f t="array" ref="V4">SUMPRODUCT((B4=$B:$B)*(M4&lt;$M:$M))+1</f>
        <v>45</v>
      </c>
    </row>
    <row r="5" spans="1:22" x14ac:dyDescent="0.2">
      <c r="A5" s="14" t="str">
        <f t="shared" si="0"/>
        <v>2022Alberto Hunt4</v>
      </c>
      <c r="B5" s="5">
        <v>2022</v>
      </c>
      <c r="C5" s="6" t="s">
        <v>20</v>
      </c>
      <c r="D5" s="6">
        <v>263517</v>
      </c>
      <c r="E5" s="6" t="s">
        <v>27</v>
      </c>
      <c r="F5" s="7">
        <v>1</v>
      </c>
      <c r="G5" s="7">
        <v>1</v>
      </c>
      <c r="H5" s="6" t="s">
        <v>22</v>
      </c>
      <c r="I5" s="6" t="s">
        <v>25</v>
      </c>
      <c r="J5" s="18">
        <v>250</v>
      </c>
      <c r="K5" s="18">
        <v>479</v>
      </c>
      <c r="L5" s="18">
        <v>1918</v>
      </c>
      <c r="M5" s="18">
        <v>77546.040000000095</v>
      </c>
      <c r="N5" s="18">
        <v>4</v>
      </c>
      <c r="O5" s="18">
        <v>310.18416000000036</v>
      </c>
      <c r="P5" s="21">
        <v>1.9159999999999999</v>
      </c>
      <c r="Q5" s="21">
        <v>4.0041753653444676</v>
      </c>
      <c r="R5" s="18">
        <v>12924.340000000098</v>
      </c>
      <c r="S5" s="24">
        <v>0.16666666666666774</v>
      </c>
      <c r="T5" s="18">
        <v>4650.740000000098</v>
      </c>
      <c r="U5" s="24">
        <v>5.9973920009327261E-2</v>
      </c>
      <c r="V5" s="12" cm="1">
        <f t="array" ref="V5">SUMPRODUCT((B5=$B:$B)*(M5&lt;$M:$M))+1</f>
        <v>58</v>
      </c>
    </row>
    <row r="6" spans="1:22" x14ac:dyDescent="0.2">
      <c r="A6" s="14" t="str">
        <f t="shared" si="0"/>
        <v>2022Alberto Hunt5</v>
      </c>
      <c r="B6" s="5">
        <v>2022</v>
      </c>
      <c r="C6" s="6" t="s">
        <v>20</v>
      </c>
      <c r="D6" s="6">
        <v>537905</v>
      </c>
      <c r="E6" s="6" t="s">
        <v>28</v>
      </c>
      <c r="F6" s="7">
        <v>1</v>
      </c>
      <c r="G6" s="7">
        <v>4</v>
      </c>
      <c r="H6" s="6" t="s">
        <v>22</v>
      </c>
      <c r="I6" s="6" t="s">
        <v>29</v>
      </c>
      <c r="J6" s="18">
        <v>152</v>
      </c>
      <c r="K6" s="18">
        <v>473</v>
      </c>
      <c r="L6" s="18">
        <v>1761</v>
      </c>
      <c r="M6" s="18">
        <v>57229.686000000002</v>
      </c>
      <c r="N6" s="18">
        <v>5</v>
      </c>
      <c r="O6" s="18">
        <v>376.51109210526317</v>
      </c>
      <c r="P6" s="21">
        <v>3.111842105263158</v>
      </c>
      <c r="Q6" s="21">
        <v>3.7230443974630023</v>
      </c>
      <c r="R6" s="18">
        <v>4239.2360000000044</v>
      </c>
      <c r="S6" s="24">
        <v>7.4074074074074153E-2</v>
      </c>
      <c r="T6" s="18">
        <v>-985.36399999999594</v>
      </c>
      <c r="U6" s="24">
        <v>-1.7217707607202246E-2</v>
      </c>
      <c r="V6" s="12" cm="1">
        <f t="array" ref="V6">SUMPRODUCT((B6=$B:$B)*(M6&lt;$M:$M))+1</f>
        <v>89</v>
      </c>
    </row>
    <row r="7" spans="1:22" x14ac:dyDescent="0.2">
      <c r="A7" s="14" t="str">
        <f t="shared" si="0"/>
        <v>2022Alberto Hunt6</v>
      </c>
      <c r="B7" s="5">
        <v>2022</v>
      </c>
      <c r="C7" s="6" t="s">
        <v>20</v>
      </c>
      <c r="D7" s="6">
        <v>629321</v>
      </c>
      <c r="E7" s="6" t="s">
        <v>30</v>
      </c>
      <c r="F7" s="7">
        <v>1</v>
      </c>
      <c r="G7" s="7">
        <v>1</v>
      </c>
      <c r="H7" s="6" t="s">
        <v>31</v>
      </c>
      <c r="I7" s="6" t="s">
        <v>29</v>
      </c>
      <c r="J7" s="18">
        <v>111</v>
      </c>
      <c r="K7" s="18">
        <v>417</v>
      </c>
      <c r="L7" s="18">
        <v>1174</v>
      </c>
      <c r="M7" s="18">
        <v>48521.381999999998</v>
      </c>
      <c r="N7" s="18">
        <v>6</v>
      </c>
      <c r="O7" s="18">
        <v>437.12956756756756</v>
      </c>
      <c r="P7" s="21">
        <v>3.7567567567567566</v>
      </c>
      <c r="Q7" s="21">
        <v>2.8153477218225418</v>
      </c>
      <c r="R7" s="18">
        <v>12633.731999999996</v>
      </c>
      <c r="S7" s="24">
        <v>0.26037452931575605</v>
      </c>
      <c r="T7" s="18">
        <v>8738.4319999999971</v>
      </c>
      <c r="U7" s="24">
        <v>0.18009445815042938</v>
      </c>
      <c r="V7" s="12" cm="1">
        <f t="array" ref="V7">SUMPRODUCT((B7=$B:$B)*(M7&lt;$M:$M))+1</f>
        <v>111</v>
      </c>
    </row>
    <row r="8" spans="1:22" x14ac:dyDescent="0.2">
      <c r="A8" s="14" t="str">
        <f t="shared" si="0"/>
        <v>2022Alberto Hunt7</v>
      </c>
      <c r="B8" s="5">
        <v>2022</v>
      </c>
      <c r="C8" s="6" t="s">
        <v>20</v>
      </c>
      <c r="D8" s="6">
        <v>405328</v>
      </c>
      <c r="E8" s="6" t="s">
        <v>32</v>
      </c>
      <c r="F8" s="7">
        <v>1</v>
      </c>
      <c r="G8" s="7">
        <v>5</v>
      </c>
      <c r="H8" s="6" t="s">
        <v>22</v>
      </c>
      <c r="I8" s="6" t="s">
        <v>29</v>
      </c>
      <c r="J8" s="18">
        <v>59</v>
      </c>
      <c r="K8" s="18">
        <v>243</v>
      </c>
      <c r="L8" s="18">
        <v>806</v>
      </c>
      <c r="M8" s="18">
        <v>31784.795999999998</v>
      </c>
      <c r="N8" s="18">
        <v>7</v>
      </c>
      <c r="O8" s="18">
        <v>538.72535593220334</v>
      </c>
      <c r="P8" s="21">
        <v>4.1186440677966099</v>
      </c>
      <c r="Q8" s="21">
        <v>3.3168724279835389</v>
      </c>
      <c r="R8" s="18">
        <v>3903.395999999997</v>
      </c>
      <c r="S8" s="24">
        <v>0.12280701754385956</v>
      </c>
      <c r="T8" s="18">
        <v>1814.2459999999969</v>
      </c>
      <c r="U8" s="24">
        <v>5.7079051254568282E-2</v>
      </c>
      <c r="V8" s="12" cm="1">
        <f t="array" ref="V8">SUMPRODUCT((B8=$B:$B)*(M8&lt;$M:$M))+1</f>
        <v>144</v>
      </c>
    </row>
    <row r="9" spans="1:22" x14ac:dyDescent="0.2">
      <c r="A9" s="14" t="str">
        <f t="shared" si="0"/>
        <v>2022Alberto Hunt8</v>
      </c>
      <c r="B9" s="5">
        <v>2022</v>
      </c>
      <c r="C9" s="6" t="s">
        <v>20</v>
      </c>
      <c r="D9" s="6">
        <v>861673</v>
      </c>
      <c r="E9" s="6" t="s">
        <v>33</v>
      </c>
      <c r="F9" s="7">
        <v>1</v>
      </c>
      <c r="G9" s="7">
        <v>1</v>
      </c>
      <c r="H9" s="6" t="s">
        <v>31</v>
      </c>
      <c r="I9" s="6" t="s">
        <v>34</v>
      </c>
      <c r="J9" s="18">
        <v>23</v>
      </c>
      <c r="K9" s="18">
        <v>47</v>
      </c>
      <c r="L9" s="18">
        <v>128</v>
      </c>
      <c r="M9" s="18">
        <v>4505.7039999999997</v>
      </c>
      <c r="N9" s="18">
        <v>8</v>
      </c>
      <c r="O9" s="18">
        <v>195.90017391304346</v>
      </c>
      <c r="P9" s="21">
        <v>2.0434782608695654</v>
      </c>
      <c r="Q9" s="21">
        <v>2.7234042553191489</v>
      </c>
      <c r="R9" s="18">
        <v>1396.2539999999999</v>
      </c>
      <c r="S9" s="24">
        <v>0.30988586911168597</v>
      </c>
      <c r="T9" s="18">
        <v>632.10399999999993</v>
      </c>
      <c r="U9" s="24">
        <v>0.14028973052823709</v>
      </c>
      <c r="V9" s="12" cm="1">
        <f t="array" ref="V9">SUMPRODUCT((B9=$B:$B)*(M9&lt;$M:$M))+1</f>
        <v>360</v>
      </c>
    </row>
    <row r="10" spans="1:22" x14ac:dyDescent="0.2">
      <c r="A10" s="14" t="str">
        <f t="shared" si="0"/>
        <v>2022Alex Kwon1</v>
      </c>
      <c r="B10" s="5">
        <v>2022</v>
      </c>
      <c r="C10" s="6" t="s">
        <v>35</v>
      </c>
      <c r="D10" s="6">
        <v>892687</v>
      </c>
      <c r="E10" s="6" t="s">
        <v>36</v>
      </c>
      <c r="F10" s="7">
        <v>1</v>
      </c>
      <c r="G10" s="7">
        <v>1</v>
      </c>
      <c r="H10" s="6" t="s">
        <v>31</v>
      </c>
      <c r="I10" s="6" t="s">
        <v>29</v>
      </c>
      <c r="J10" s="18">
        <v>47</v>
      </c>
      <c r="K10" s="18">
        <v>105</v>
      </c>
      <c r="L10" s="18">
        <v>285</v>
      </c>
      <c r="M10" s="18">
        <v>15457.72</v>
      </c>
      <c r="N10" s="18">
        <v>1</v>
      </c>
      <c r="O10" s="18">
        <v>328.88765957446805</v>
      </c>
      <c r="P10" s="21">
        <v>2.2340425531914891</v>
      </c>
      <c r="Q10" s="21">
        <v>2.7142857142857144</v>
      </c>
      <c r="R10" s="18">
        <v>5280.619999999999</v>
      </c>
      <c r="S10" s="24">
        <v>0.34161700431887748</v>
      </c>
      <c r="T10" s="18">
        <v>3709.2199999999989</v>
      </c>
      <c r="U10" s="24">
        <v>0.23995906252668564</v>
      </c>
      <c r="V10" s="12" cm="1">
        <f t="array" ref="V10">SUMPRODUCT((B10=$B:$B)*(M10&lt;$M:$M))+1</f>
        <v>198</v>
      </c>
    </row>
    <row r="11" spans="1:22" x14ac:dyDescent="0.2">
      <c r="A11" s="14" t="str">
        <f t="shared" si="0"/>
        <v>2022Alex Kwon2</v>
      </c>
      <c r="B11" s="5">
        <v>2022</v>
      </c>
      <c r="C11" s="6" t="s">
        <v>35</v>
      </c>
      <c r="D11" s="6">
        <v>185163</v>
      </c>
      <c r="E11" s="6" t="s">
        <v>37</v>
      </c>
      <c r="F11" s="7">
        <v>1</v>
      </c>
      <c r="G11" s="7">
        <v>1</v>
      </c>
      <c r="H11" s="6" t="s">
        <v>31</v>
      </c>
      <c r="I11" s="6" t="s">
        <v>34</v>
      </c>
      <c r="J11" s="18">
        <v>34</v>
      </c>
      <c r="K11" s="18">
        <v>89</v>
      </c>
      <c r="L11" s="18">
        <v>242</v>
      </c>
      <c r="M11" s="18">
        <v>12021.263999999999</v>
      </c>
      <c r="N11" s="18">
        <v>2</v>
      </c>
      <c r="O11" s="18">
        <v>353.56658823529409</v>
      </c>
      <c r="P11" s="21">
        <v>2.6176470588235294</v>
      </c>
      <c r="Q11" s="21">
        <v>2.7191011235955056</v>
      </c>
      <c r="R11" s="18">
        <v>4320.213999999999</v>
      </c>
      <c r="S11" s="24">
        <v>0.3593810101832885</v>
      </c>
      <c r="T11" s="18">
        <v>3169.4139999999989</v>
      </c>
      <c r="U11" s="24">
        <v>0.26365064439147157</v>
      </c>
      <c r="V11" s="12" cm="1">
        <f t="array" ref="V11">SUMPRODUCT((B11=$B:$B)*(M11&lt;$M:$M))+1</f>
        <v>223</v>
      </c>
    </row>
    <row r="12" spans="1:22" x14ac:dyDescent="0.2">
      <c r="A12" s="14" t="str">
        <f t="shared" si="0"/>
        <v>2022Alex Kwon3</v>
      </c>
      <c r="B12" s="5">
        <v>2022</v>
      </c>
      <c r="C12" s="6" t="s">
        <v>35</v>
      </c>
      <c r="D12" s="6">
        <v>984729</v>
      </c>
      <c r="E12" s="6" t="s">
        <v>38</v>
      </c>
      <c r="F12" s="7">
        <v>1</v>
      </c>
      <c r="G12" s="7">
        <v>1</v>
      </c>
      <c r="H12" s="6" t="s">
        <v>31</v>
      </c>
      <c r="I12" s="6" t="s">
        <v>34</v>
      </c>
      <c r="J12" s="18">
        <v>43</v>
      </c>
      <c r="K12" s="18">
        <v>81</v>
      </c>
      <c r="L12" s="18">
        <v>180</v>
      </c>
      <c r="M12" s="18">
        <v>8854.56</v>
      </c>
      <c r="N12" s="18">
        <v>3</v>
      </c>
      <c r="O12" s="18">
        <v>205.92</v>
      </c>
      <c r="P12" s="21">
        <v>1.8837209302325582</v>
      </c>
      <c r="Q12" s="21">
        <v>2.2222222222222223</v>
      </c>
      <c r="R12" s="18">
        <v>3493.8599999999997</v>
      </c>
      <c r="S12" s="24">
        <v>0.3945831300482463</v>
      </c>
      <c r="T12" s="18">
        <v>2072.3099999999995</v>
      </c>
      <c r="U12" s="24">
        <v>0.23403873258524416</v>
      </c>
      <c r="V12" s="12" cm="1">
        <f t="array" ref="V12">SUMPRODUCT((B12=$B:$B)*(M12&lt;$M:$M))+1</f>
        <v>269</v>
      </c>
    </row>
    <row r="13" spans="1:22" x14ac:dyDescent="0.2">
      <c r="A13" s="14" t="str">
        <f t="shared" si="0"/>
        <v>2022Alex Kwon4</v>
      </c>
      <c r="B13" s="5">
        <v>2022</v>
      </c>
      <c r="C13" s="6" t="s">
        <v>35</v>
      </c>
      <c r="D13" s="6">
        <v>970419</v>
      </c>
      <c r="E13" s="6" t="s">
        <v>39</v>
      </c>
      <c r="F13" s="7">
        <v>1</v>
      </c>
      <c r="G13" s="7">
        <v>1</v>
      </c>
      <c r="H13" s="6" t="s">
        <v>31</v>
      </c>
      <c r="I13" s="6" t="s">
        <v>34</v>
      </c>
      <c r="J13" s="18">
        <v>43</v>
      </c>
      <c r="K13" s="18">
        <v>43</v>
      </c>
      <c r="L13" s="18">
        <v>128</v>
      </c>
      <c r="M13" s="18">
        <v>6147.7759999999998</v>
      </c>
      <c r="N13" s="18">
        <v>4</v>
      </c>
      <c r="O13" s="18">
        <v>142.97153488372092</v>
      </c>
      <c r="P13" s="21">
        <v>1</v>
      </c>
      <c r="Q13" s="21">
        <v>2.9767441860465116</v>
      </c>
      <c r="R13" s="18">
        <v>2431.826</v>
      </c>
      <c r="S13" s="24">
        <v>0.39556190726532653</v>
      </c>
      <c r="T13" s="18">
        <v>1051.5260000000001</v>
      </c>
      <c r="U13" s="24">
        <v>0.17104169052353244</v>
      </c>
      <c r="V13" s="12" cm="1">
        <f t="array" ref="V13">SUMPRODUCT((B13=$B:$B)*(M13&lt;$M:$M))+1</f>
        <v>321</v>
      </c>
    </row>
    <row r="14" spans="1:22" x14ac:dyDescent="0.2">
      <c r="A14" s="14" t="str">
        <f t="shared" si="0"/>
        <v>2022Alex Kwon5</v>
      </c>
      <c r="B14" s="5">
        <v>2022</v>
      </c>
      <c r="C14" s="6" t="s">
        <v>35</v>
      </c>
      <c r="D14" s="6">
        <v>948416</v>
      </c>
      <c r="E14" s="6" t="s">
        <v>40</v>
      </c>
      <c r="F14" s="7">
        <v>1</v>
      </c>
      <c r="G14" s="7">
        <v>1</v>
      </c>
      <c r="H14" s="6" t="s">
        <v>31</v>
      </c>
      <c r="I14" s="6" t="s">
        <v>34</v>
      </c>
      <c r="J14" s="18">
        <v>26</v>
      </c>
      <c r="K14" s="18">
        <v>43</v>
      </c>
      <c r="L14" s="18">
        <v>114</v>
      </c>
      <c r="M14" s="18">
        <v>5118.2879999999996</v>
      </c>
      <c r="N14" s="18">
        <v>5</v>
      </c>
      <c r="O14" s="18">
        <v>196.85723076923074</v>
      </c>
      <c r="P14" s="21">
        <v>1.6538461538461537</v>
      </c>
      <c r="Q14" s="21">
        <v>2.6511627906976742</v>
      </c>
      <c r="R14" s="18">
        <v>1734.0879999999997</v>
      </c>
      <c r="S14" s="24">
        <v>0.33880234953562594</v>
      </c>
      <c r="T14" s="18">
        <v>880.78799999999978</v>
      </c>
      <c r="U14" s="24">
        <v>0.17208644765593492</v>
      </c>
      <c r="V14" s="12" cm="1">
        <f t="array" ref="V14">SUMPRODUCT((B14=$B:$B)*(M14&lt;$M:$M))+1</f>
        <v>342</v>
      </c>
    </row>
    <row r="15" spans="1:22" x14ac:dyDescent="0.2">
      <c r="A15" s="14" t="str">
        <f t="shared" si="0"/>
        <v>2022Alex Kwon6</v>
      </c>
      <c r="B15" s="5">
        <v>2022</v>
      </c>
      <c r="C15" s="6" t="s">
        <v>35</v>
      </c>
      <c r="D15" s="6">
        <v>626603</v>
      </c>
      <c r="E15" s="6" t="s">
        <v>41</v>
      </c>
      <c r="F15" s="7">
        <v>1</v>
      </c>
      <c r="G15" s="7">
        <v>1</v>
      </c>
      <c r="H15" s="6" t="s">
        <v>31</v>
      </c>
      <c r="I15" s="6" t="s">
        <v>34</v>
      </c>
      <c r="J15" s="18">
        <v>28</v>
      </c>
      <c r="K15" s="18">
        <v>37</v>
      </c>
      <c r="L15" s="18">
        <v>91</v>
      </c>
      <c r="M15" s="18">
        <v>4620.8720000000003</v>
      </c>
      <c r="N15" s="18">
        <v>6</v>
      </c>
      <c r="O15" s="18">
        <v>165.03114285714287</v>
      </c>
      <c r="P15" s="21">
        <v>1.3214285714285714</v>
      </c>
      <c r="Q15" s="21">
        <v>2.4594594594594597</v>
      </c>
      <c r="R15" s="18">
        <v>1842.1720000000005</v>
      </c>
      <c r="S15" s="24">
        <v>0.39866328260120609</v>
      </c>
      <c r="T15" s="18">
        <v>933.47200000000043</v>
      </c>
      <c r="U15" s="24">
        <v>0.2020120877617905</v>
      </c>
      <c r="V15" s="12" cm="1">
        <f t="array" ref="V15">SUMPRODUCT((B15=$B:$B)*(M15&lt;$M:$M))+1</f>
        <v>354</v>
      </c>
    </row>
    <row r="16" spans="1:22" x14ac:dyDescent="0.2">
      <c r="A16" s="14" t="str">
        <f t="shared" si="0"/>
        <v>2022Alex Kwon7</v>
      </c>
      <c r="B16" s="5">
        <v>2022</v>
      </c>
      <c r="C16" s="6" t="s">
        <v>35</v>
      </c>
      <c r="D16" s="6">
        <v>316008</v>
      </c>
      <c r="E16" s="6" t="s">
        <v>42</v>
      </c>
      <c r="F16" s="7">
        <v>1</v>
      </c>
      <c r="G16" s="7">
        <v>1</v>
      </c>
      <c r="H16" s="6" t="s">
        <v>22</v>
      </c>
      <c r="I16" s="6" t="s">
        <v>34</v>
      </c>
      <c r="J16" s="18">
        <v>19</v>
      </c>
      <c r="K16" s="18">
        <v>48</v>
      </c>
      <c r="L16" s="18">
        <v>108</v>
      </c>
      <c r="M16" s="18">
        <v>4358.1629999999996</v>
      </c>
      <c r="N16" s="18">
        <v>7</v>
      </c>
      <c r="O16" s="18">
        <v>229.37699999999998</v>
      </c>
      <c r="P16" s="21">
        <v>2.5263157894736841</v>
      </c>
      <c r="Q16" s="21">
        <v>2.25</v>
      </c>
      <c r="R16" s="18">
        <v>535.21299999999974</v>
      </c>
      <c r="S16" s="24">
        <v>0.1228070175438596</v>
      </c>
      <c r="T16" s="18">
        <v>-106.58700000000022</v>
      </c>
      <c r="U16" s="24">
        <v>-2.4456864050289129E-2</v>
      </c>
      <c r="V16" s="12" cm="1">
        <f t="array" ref="V16">SUMPRODUCT((B16=$B:$B)*(M16&lt;$M:$M))+1</f>
        <v>365</v>
      </c>
    </row>
    <row r="17" spans="1:22" x14ac:dyDescent="0.2">
      <c r="A17" s="14" t="str">
        <f t="shared" si="0"/>
        <v>2022Alex Kwon8</v>
      </c>
      <c r="B17" s="5">
        <v>2022</v>
      </c>
      <c r="C17" s="6" t="s">
        <v>35</v>
      </c>
      <c r="D17" s="6">
        <v>133279</v>
      </c>
      <c r="E17" s="6" t="s">
        <v>43</v>
      </c>
      <c r="F17" s="7">
        <v>1</v>
      </c>
      <c r="G17" s="7">
        <v>1</v>
      </c>
      <c r="H17" s="6" t="s">
        <v>31</v>
      </c>
      <c r="I17" s="6" t="s">
        <v>34</v>
      </c>
      <c r="J17" s="18">
        <v>19</v>
      </c>
      <c r="K17" s="18">
        <v>28</v>
      </c>
      <c r="L17" s="18">
        <v>91</v>
      </c>
      <c r="M17" s="18">
        <v>4037.672</v>
      </c>
      <c r="N17" s="18">
        <v>8</v>
      </c>
      <c r="O17" s="18">
        <v>212.50905263157895</v>
      </c>
      <c r="P17" s="21">
        <v>1.4736842105263157</v>
      </c>
      <c r="Q17" s="21">
        <v>3.25</v>
      </c>
      <c r="R17" s="18">
        <v>1575.9720000000002</v>
      </c>
      <c r="S17" s="24">
        <v>0.39031699454537172</v>
      </c>
      <c r="T17" s="18">
        <v>956.17200000000025</v>
      </c>
      <c r="U17" s="24">
        <v>0.23681269801014057</v>
      </c>
      <c r="V17" s="12" cm="1">
        <f t="array" ref="V17">SUMPRODUCT((B17=$B:$B)*(M17&lt;$M:$M))+1</f>
        <v>372</v>
      </c>
    </row>
    <row r="18" spans="1:22" x14ac:dyDescent="0.2">
      <c r="A18" s="14" t="str">
        <f t="shared" si="0"/>
        <v>2022Alex Kwon9</v>
      </c>
      <c r="B18" s="5">
        <v>2022</v>
      </c>
      <c r="C18" s="6" t="s">
        <v>35</v>
      </c>
      <c r="D18" s="6">
        <v>453953</v>
      </c>
      <c r="E18" s="6" t="s">
        <v>44</v>
      </c>
      <c r="F18" s="7">
        <v>1</v>
      </c>
      <c r="G18" s="7">
        <v>1</v>
      </c>
      <c r="H18" s="6" t="s">
        <v>31</v>
      </c>
      <c r="I18" s="6" t="s">
        <v>34</v>
      </c>
      <c r="J18" s="18">
        <v>16</v>
      </c>
      <c r="K18" s="18">
        <v>27</v>
      </c>
      <c r="L18" s="18">
        <v>73</v>
      </c>
      <c r="M18" s="18">
        <v>3975.4160000000002</v>
      </c>
      <c r="N18" s="18">
        <v>9</v>
      </c>
      <c r="O18" s="18">
        <v>248.46350000000001</v>
      </c>
      <c r="P18" s="21">
        <v>1.6875</v>
      </c>
      <c r="Q18" s="21">
        <v>2.7037037037037037</v>
      </c>
      <c r="R18" s="18">
        <v>1304.866</v>
      </c>
      <c r="S18" s="24">
        <v>0.32823382508899696</v>
      </c>
      <c r="T18" s="18">
        <v>779.16599999999994</v>
      </c>
      <c r="U18" s="24">
        <v>0.19599609198131715</v>
      </c>
      <c r="V18" s="12" cm="1">
        <f t="array" ref="V18">SUMPRODUCT((B18=$B:$B)*(M18&lt;$M:$M))+1</f>
        <v>374</v>
      </c>
    </row>
    <row r="19" spans="1:22" x14ac:dyDescent="0.2">
      <c r="A19" s="14" t="str">
        <f t="shared" si="0"/>
        <v>2022Alex Kwon10</v>
      </c>
      <c r="B19" s="5">
        <v>2022</v>
      </c>
      <c r="C19" s="6" t="s">
        <v>35</v>
      </c>
      <c r="D19" s="6">
        <v>934743</v>
      </c>
      <c r="E19" s="6" t="s">
        <v>45</v>
      </c>
      <c r="F19" s="7">
        <v>1</v>
      </c>
      <c r="G19" s="7">
        <v>1</v>
      </c>
      <c r="H19" s="6" t="s">
        <v>31</v>
      </c>
      <c r="I19" s="6" t="s">
        <v>34</v>
      </c>
      <c r="J19" s="18">
        <v>16</v>
      </c>
      <c r="K19" s="18">
        <v>25</v>
      </c>
      <c r="L19" s="18">
        <v>65</v>
      </c>
      <c r="M19" s="18">
        <v>3452.28</v>
      </c>
      <c r="N19" s="18">
        <v>10</v>
      </c>
      <c r="O19" s="18">
        <v>215.76750000000001</v>
      </c>
      <c r="P19" s="21">
        <v>1.5625</v>
      </c>
      <c r="Q19" s="21">
        <v>2.6</v>
      </c>
      <c r="R19" s="18">
        <v>975.93000000000029</v>
      </c>
      <c r="S19" s="24">
        <v>0.28269143870138003</v>
      </c>
      <c r="T19" s="18">
        <v>452.43000000000029</v>
      </c>
      <c r="U19" s="24">
        <v>0.13105252181167237</v>
      </c>
      <c r="V19" s="12" cm="1">
        <f t="array" ref="V19">SUMPRODUCT((B19=$B:$B)*(M19&lt;$M:$M))+1</f>
        <v>389</v>
      </c>
    </row>
    <row r="20" spans="1:22" x14ac:dyDescent="0.2">
      <c r="A20" s="14" t="str">
        <f t="shared" si="0"/>
        <v>2022Alex Kwon11</v>
      </c>
      <c r="B20" s="5">
        <v>2022</v>
      </c>
      <c r="C20" s="6" t="s">
        <v>35</v>
      </c>
      <c r="D20" s="6">
        <v>235689</v>
      </c>
      <c r="E20" s="6" t="s">
        <v>46</v>
      </c>
      <c r="F20" s="7">
        <v>1</v>
      </c>
      <c r="G20" s="7">
        <v>1</v>
      </c>
      <c r="H20" s="6" t="s">
        <v>31</v>
      </c>
      <c r="I20" s="6" t="s">
        <v>34</v>
      </c>
      <c r="J20" s="18">
        <v>14</v>
      </c>
      <c r="K20" s="18">
        <v>24</v>
      </c>
      <c r="L20" s="18">
        <v>51</v>
      </c>
      <c r="M20" s="18">
        <v>3140.3919999999998</v>
      </c>
      <c r="N20" s="18">
        <v>11</v>
      </c>
      <c r="O20" s="18">
        <v>224.31371428571427</v>
      </c>
      <c r="P20" s="21">
        <v>1.7142857142857142</v>
      </c>
      <c r="Q20" s="21">
        <v>2.125</v>
      </c>
      <c r="R20" s="18">
        <v>1069.7419999999997</v>
      </c>
      <c r="S20" s="24">
        <v>0.34063963989208984</v>
      </c>
      <c r="T20" s="18">
        <v>609.34199999999976</v>
      </c>
      <c r="U20" s="24">
        <v>0.19403373846322364</v>
      </c>
      <c r="V20" s="12" cm="1">
        <f t="array" ref="V20">SUMPRODUCT((B20=$B:$B)*(M20&lt;$M:$M))+1</f>
        <v>398</v>
      </c>
    </row>
    <row r="21" spans="1:22" x14ac:dyDescent="0.2">
      <c r="A21" s="14" t="str">
        <f t="shared" si="0"/>
        <v>2022Alex Kwon12</v>
      </c>
      <c r="B21" s="5">
        <v>2022</v>
      </c>
      <c r="C21" s="6" t="s">
        <v>35</v>
      </c>
      <c r="D21" s="6">
        <v>697252</v>
      </c>
      <c r="E21" s="6" t="s">
        <v>47</v>
      </c>
      <c r="F21" s="7">
        <v>1</v>
      </c>
      <c r="G21" s="7">
        <v>1</v>
      </c>
      <c r="H21" s="6" t="s">
        <v>31</v>
      </c>
      <c r="I21" s="6" t="s">
        <v>34</v>
      </c>
      <c r="J21" s="18">
        <v>19</v>
      </c>
      <c r="K21" s="18">
        <v>19</v>
      </c>
      <c r="L21" s="18">
        <v>64</v>
      </c>
      <c r="M21" s="18">
        <v>2825.0880000000002</v>
      </c>
      <c r="N21" s="18">
        <v>12</v>
      </c>
      <c r="O21" s="18">
        <v>148.68884210526318</v>
      </c>
      <c r="P21" s="21">
        <v>1</v>
      </c>
      <c r="Q21" s="21">
        <v>3.3684210526315788</v>
      </c>
      <c r="R21" s="18">
        <v>1069.2380000000003</v>
      </c>
      <c r="S21" s="24">
        <v>0.37847953762856246</v>
      </c>
      <c r="T21" s="18">
        <v>459.33800000000031</v>
      </c>
      <c r="U21" s="24">
        <v>0.16259245729690555</v>
      </c>
      <c r="V21" s="12" cm="1">
        <f t="array" ref="V21">SUMPRODUCT((B21=$B:$B)*(M21&lt;$M:$M))+1</f>
        <v>405</v>
      </c>
    </row>
    <row r="22" spans="1:22" x14ac:dyDescent="0.2">
      <c r="A22" s="14" t="str">
        <f t="shared" si="0"/>
        <v>2022Alex Kwon13</v>
      </c>
      <c r="B22" s="5">
        <v>2022</v>
      </c>
      <c r="C22" s="6" t="s">
        <v>35</v>
      </c>
      <c r="D22" s="6">
        <v>759445</v>
      </c>
      <c r="E22" s="6" t="s">
        <v>48</v>
      </c>
      <c r="F22" s="7">
        <v>1</v>
      </c>
      <c r="G22" s="7">
        <v>1</v>
      </c>
      <c r="H22" s="6" t="s">
        <v>31</v>
      </c>
      <c r="I22" s="6" t="s">
        <v>34</v>
      </c>
      <c r="J22" s="18">
        <v>13</v>
      </c>
      <c r="K22" s="18">
        <v>31</v>
      </c>
      <c r="L22" s="18">
        <v>85</v>
      </c>
      <c r="M22" s="18">
        <v>2768.92</v>
      </c>
      <c r="N22" s="18">
        <v>13</v>
      </c>
      <c r="O22" s="18">
        <v>212.99384615384616</v>
      </c>
      <c r="P22" s="21">
        <v>2.3846153846153846</v>
      </c>
      <c r="Q22" s="21">
        <v>2.7419354838709675</v>
      </c>
      <c r="R22" s="18">
        <v>993.87000000000012</v>
      </c>
      <c r="S22" s="24">
        <v>0.3589377807954004</v>
      </c>
      <c r="T22" s="18">
        <v>556.7700000000001</v>
      </c>
      <c r="U22" s="24">
        <v>0.20107839879808737</v>
      </c>
      <c r="V22" s="12" cm="1">
        <f t="array" ref="V22">SUMPRODUCT((B22=$B:$B)*(M22&lt;$M:$M))+1</f>
        <v>407</v>
      </c>
    </row>
    <row r="23" spans="1:22" x14ac:dyDescent="0.2">
      <c r="A23" s="14" t="str">
        <f t="shared" si="0"/>
        <v>2022Alex Kwon14</v>
      </c>
      <c r="B23" s="5">
        <v>2022</v>
      </c>
      <c r="C23" s="6" t="s">
        <v>35</v>
      </c>
      <c r="D23" s="6">
        <v>144503</v>
      </c>
      <c r="E23" s="6" t="s">
        <v>49</v>
      </c>
      <c r="F23" s="7">
        <v>1</v>
      </c>
      <c r="G23" s="7">
        <v>1</v>
      </c>
      <c r="H23" s="6" t="s">
        <v>31</v>
      </c>
      <c r="I23" s="6" t="s">
        <v>34</v>
      </c>
      <c r="J23" s="18">
        <v>31</v>
      </c>
      <c r="K23" s="18">
        <v>31</v>
      </c>
      <c r="L23" s="18">
        <v>62</v>
      </c>
      <c r="M23" s="18">
        <v>2348.3040000000001</v>
      </c>
      <c r="N23" s="18">
        <v>14</v>
      </c>
      <c r="O23" s="18">
        <v>75.751741935483878</v>
      </c>
      <c r="P23" s="21">
        <v>1</v>
      </c>
      <c r="Q23" s="21">
        <v>2</v>
      </c>
      <c r="R23" s="18">
        <v>944.70400000000018</v>
      </c>
      <c r="S23" s="24">
        <v>0.402292037146809</v>
      </c>
      <c r="T23" s="18">
        <v>-50.395999999999844</v>
      </c>
      <c r="U23" s="24">
        <v>-2.1460594539718811E-2</v>
      </c>
      <c r="V23" s="12" cm="1">
        <f t="array" ref="V23">SUMPRODUCT((B23=$B:$B)*(M23&lt;$M:$M))+1</f>
        <v>421</v>
      </c>
    </row>
    <row r="24" spans="1:22" x14ac:dyDescent="0.2">
      <c r="A24" s="14" t="str">
        <f t="shared" si="0"/>
        <v>2022Alex Kwon15</v>
      </c>
      <c r="B24" s="5">
        <v>2022</v>
      </c>
      <c r="C24" s="6" t="s">
        <v>35</v>
      </c>
      <c r="D24" s="6">
        <v>572805</v>
      </c>
      <c r="E24" s="6" t="s">
        <v>50</v>
      </c>
      <c r="F24" s="7">
        <v>1</v>
      </c>
      <c r="G24" s="7">
        <v>1</v>
      </c>
      <c r="H24" s="6" t="s">
        <v>31</v>
      </c>
      <c r="I24" s="6" t="s">
        <v>34</v>
      </c>
      <c r="J24" s="18">
        <v>19</v>
      </c>
      <c r="K24" s="18">
        <v>19</v>
      </c>
      <c r="L24" s="18">
        <v>46</v>
      </c>
      <c r="M24" s="18">
        <v>2338.8319999999999</v>
      </c>
      <c r="N24" s="18">
        <v>15</v>
      </c>
      <c r="O24" s="18">
        <v>123.09642105263157</v>
      </c>
      <c r="P24" s="21">
        <v>1</v>
      </c>
      <c r="Q24" s="21">
        <v>2.4210526315789473</v>
      </c>
      <c r="R24" s="18">
        <v>826.83199999999988</v>
      </c>
      <c r="S24" s="24">
        <v>0.35352346812426028</v>
      </c>
      <c r="T24" s="18">
        <v>216.9319999999999</v>
      </c>
      <c r="U24" s="24">
        <v>9.275227977041528E-2</v>
      </c>
      <c r="V24" s="12" cm="1">
        <f t="array" ref="V24">SUMPRODUCT((B24=$B:$B)*(M24&lt;$M:$M))+1</f>
        <v>422</v>
      </c>
    </row>
    <row r="25" spans="1:22" x14ac:dyDescent="0.2">
      <c r="A25" s="14" t="str">
        <f t="shared" si="0"/>
        <v>2022Alex Kwon16</v>
      </c>
      <c r="B25" s="5">
        <v>2022</v>
      </c>
      <c r="C25" s="6" t="s">
        <v>35</v>
      </c>
      <c r="D25" s="6">
        <v>609362</v>
      </c>
      <c r="E25" s="6" t="s">
        <v>51</v>
      </c>
      <c r="F25" s="7">
        <v>1</v>
      </c>
      <c r="G25" s="7">
        <v>1</v>
      </c>
      <c r="H25" s="6" t="s">
        <v>31</v>
      </c>
      <c r="I25" s="6" t="s">
        <v>34</v>
      </c>
      <c r="J25" s="18">
        <v>6</v>
      </c>
      <c r="K25" s="18">
        <v>10</v>
      </c>
      <c r="L25" s="18">
        <v>28</v>
      </c>
      <c r="M25" s="18">
        <v>1801.376</v>
      </c>
      <c r="N25" s="18">
        <v>16</v>
      </c>
      <c r="O25" s="18">
        <v>300.22933333333333</v>
      </c>
      <c r="P25" s="21">
        <v>1.6666666666666667</v>
      </c>
      <c r="Q25" s="21">
        <v>2.8</v>
      </c>
      <c r="R25" s="18">
        <v>672.77600000000007</v>
      </c>
      <c r="S25" s="24">
        <v>0.37347894054322922</v>
      </c>
      <c r="T25" s="18">
        <v>475.77600000000007</v>
      </c>
      <c r="U25" s="24">
        <v>0.26411809638853856</v>
      </c>
      <c r="V25" s="12" cm="1">
        <f t="array" ref="V25">SUMPRODUCT((B25=$B:$B)*(M25&lt;$M:$M))+1</f>
        <v>437</v>
      </c>
    </row>
    <row r="26" spans="1:22" x14ac:dyDescent="0.2">
      <c r="A26" s="14" t="str">
        <f t="shared" si="0"/>
        <v>2022Alex Kwon17</v>
      </c>
      <c r="B26" s="5">
        <v>2022</v>
      </c>
      <c r="C26" s="6" t="s">
        <v>35</v>
      </c>
      <c r="D26" s="6">
        <v>791644</v>
      </c>
      <c r="E26" s="6" t="s">
        <v>52</v>
      </c>
      <c r="F26" s="7">
        <v>1</v>
      </c>
      <c r="G26" s="7">
        <v>1</v>
      </c>
      <c r="H26" s="6" t="s">
        <v>31</v>
      </c>
      <c r="I26" s="6" t="s">
        <v>34</v>
      </c>
      <c r="J26" s="18">
        <v>4</v>
      </c>
      <c r="K26" s="18">
        <v>5</v>
      </c>
      <c r="L26" s="18">
        <v>23</v>
      </c>
      <c r="M26" s="18">
        <v>1719.816</v>
      </c>
      <c r="N26" s="18">
        <v>17</v>
      </c>
      <c r="O26" s="18">
        <v>429.95400000000001</v>
      </c>
      <c r="P26" s="21">
        <v>1.25</v>
      </c>
      <c r="Q26" s="21">
        <v>4.5999999999999996</v>
      </c>
      <c r="R26" s="18">
        <v>495.16599999999994</v>
      </c>
      <c r="S26" s="24">
        <v>0.28791800983361004</v>
      </c>
      <c r="T26" s="18">
        <v>365.66599999999994</v>
      </c>
      <c r="U26" s="24">
        <v>0.21261925694376604</v>
      </c>
      <c r="V26" s="12" cm="1">
        <f t="array" ref="V26">SUMPRODUCT((B26=$B:$B)*(M26&lt;$M:$M))+1</f>
        <v>438</v>
      </c>
    </row>
    <row r="27" spans="1:22" x14ac:dyDescent="0.2">
      <c r="A27" s="14" t="str">
        <f t="shared" si="0"/>
        <v>2022Alex Kwon18</v>
      </c>
      <c r="B27" s="5">
        <v>2022</v>
      </c>
      <c r="C27" s="6" t="s">
        <v>35</v>
      </c>
      <c r="D27" s="6">
        <v>970339</v>
      </c>
      <c r="E27" s="6" t="s">
        <v>53</v>
      </c>
      <c r="F27" s="7">
        <v>1</v>
      </c>
      <c r="G27" s="7">
        <v>1</v>
      </c>
      <c r="H27" s="6" t="s">
        <v>31</v>
      </c>
      <c r="I27" s="6" t="s">
        <v>34</v>
      </c>
      <c r="J27" s="18">
        <v>6</v>
      </c>
      <c r="K27" s="18">
        <v>12</v>
      </c>
      <c r="L27" s="18">
        <v>39</v>
      </c>
      <c r="M27" s="18">
        <v>1678.088</v>
      </c>
      <c r="N27" s="18">
        <v>18</v>
      </c>
      <c r="O27" s="18">
        <v>279.68133333333333</v>
      </c>
      <c r="P27" s="21">
        <v>2</v>
      </c>
      <c r="Q27" s="21">
        <v>3.25</v>
      </c>
      <c r="R27" s="18">
        <v>657.63799999999992</v>
      </c>
      <c r="S27" s="24">
        <v>0.39189720682109636</v>
      </c>
      <c r="T27" s="18">
        <v>458.43799999999993</v>
      </c>
      <c r="U27" s="24">
        <v>0.27319067891552762</v>
      </c>
      <c r="V27" s="12" cm="1">
        <f t="array" ref="V27">SUMPRODUCT((B27=$B:$B)*(M27&lt;$M:$M))+1</f>
        <v>441</v>
      </c>
    </row>
    <row r="28" spans="1:22" x14ac:dyDescent="0.2">
      <c r="A28" s="14" t="str">
        <f t="shared" si="0"/>
        <v>2022Alex Kwon19</v>
      </c>
      <c r="B28" s="5">
        <v>2022</v>
      </c>
      <c r="C28" s="6" t="s">
        <v>35</v>
      </c>
      <c r="D28" s="6">
        <v>713162</v>
      </c>
      <c r="E28" s="6" t="s">
        <v>54</v>
      </c>
      <c r="F28" s="7">
        <v>1</v>
      </c>
      <c r="G28" s="7">
        <v>6</v>
      </c>
      <c r="H28" s="6" t="s">
        <v>22</v>
      </c>
      <c r="I28" s="6" t="s">
        <v>34</v>
      </c>
      <c r="J28" s="18">
        <v>10</v>
      </c>
      <c r="K28" s="18">
        <v>10</v>
      </c>
      <c r="L28" s="18">
        <v>19</v>
      </c>
      <c r="M28" s="18">
        <v>1280.6479999999999</v>
      </c>
      <c r="N28" s="18">
        <v>19</v>
      </c>
      <c r="O28" s="18">
        <v>128.06479999999999</v>
      </c>
      <c r="P28" s="21">
        <v>1</v>
      </c>
      <c r="Q28" s="21">
        <v>1.9</v>
      </c>
      <c r="R28" s="18">
        <v>484.69799999999987</v>
      </c>
      <c r="S28" s="24">
        <v>0.37847870765424996</v>
      </c>
      <c r="T28" s="18">
        <v>163.69799999999987</v>
      </c>
      <c r="U28" s="24">
        <v>0.12782435142209247</v>
      </c>
      <c r="V28" s="12" cm="1">
        <f t="array" ref="V28">SUMPRODUCT((B28=$B:$B)*(M28&lt;$M:$M))+1</f>
        <v>456</v>
      </c>
    </row>
    <row r="29" spans="1:22" x14ac:dyDescent="0.2">
      <c r="A29" s="14" t="str">
        <f t="shared" si="0"/>
        <v>2022Alex Kwon20</v>
      </c>
      <c r="B29" s="5">
        <v>2022</v>
      </c>
      <c r="C29" s="6" t="s">
        <v>35</v>
      </c>
      <c r="D29" s="6">
        <v>309592</v>
      </c>
      <c r="E29" s="6" t="s">
        <v>55</v>
      </c>
      <c r="F29" s="7">
        <v>1</v>
      </c>
      <c r="G29" s="7">
        <v>1</v>
      </c>
      <c r="H29" s="6" t="s">
        <v>31</v>
      </c>
      <c r="I29" s="6" t="s">
        <v>34</v>
      </c>
      <c r="J29" s="18">
        <v>14</v>
      </c>
      <c r="K29" s="18">
        <v>14</v>
      </c>
      <c r="L29" s="18">
        <v>31</v>
      </c>
      <c r="M29" s="18">
        <v>1238.952</v>
      </c>
      <c r="N29" s="18">
        <v>20</v>
      </c>
      <c r="O29" s="18">
        <v>88.496571428571428</v>
      </c>
      <c r="P29" s="21">
        <v>1</v>
      </c>
      <c r="Q29" s="21">
        <v>2.2142857142857144</v>
      </c>
      <c r="R29" s="18">
        <v>386.702</v>
      </c>
      <c r="S29" s="24">
        <v>0.31212024356068679</v>
      </c>
      <c r="T29" s="18">
        <v>-62.697999999999979</v>
      </c>
      <c r="U29" s="24">
        <v>-5.0605673181850448E-2</v>
      </c>
      <c r="V29" s="12" cm="1">
        <f t="array" ref="V29">SUMPRODUCT((B29=$B:$B)*(M29&lt;$M:$M))+1</f>
        <v>457</v>
      </c>
    </row>
    <row r="30" spans="1:22" x14ac:dyDescent="0.2">
      <c r="A30" s="14" t="str">
        <f t="shared" si="0"/>
        <v>2022Alex Kwon21</v>
      </c>
      <c r="B30" s="5">
        <v>2022</v>
      </c>
      <c r="C30" s="6" t="s">
        <v>35</v>
      </c>
      <c r="D30" s="6">
        <v>648045</v>
      </c>
      <c r="E30" s="6" t="s">
        <v>56</v>
      </c>
      <c r="F30" s="7">
        <v>1</v>
      </c>
      <c r="G30" s="7">
        <v>5</v>
      </c>
      <c r="H30" s="6" t="s">
        <v>22</v>
      </c>
      <c r="I30" s="6" t="s">
        <v>34</v>
      </c>
      <c r="J30" s="18">
        <v>5</v>
      </c>
      <c r="K30" s="18">
        <v>13</v>
      </c>
      <c r="L30" s="18">
        <v>31</v>
      </c>
      <c r="M30" s="18">
        <v>1174.952</v>
      </c>
      <c r="N30" s="18">
        <v>21</v>
      </c>
      <c r="O30" s="18">
        <v>234.99039999999999</v>
      </c>
      <c r="P30" s="21">
        <v>2.6</v>
      </c>
      <c r="Q30" s="21">
        <v>2.3846153846153846</v>
      </c>
      <c r="R30" s="18">
        <v>488.452</v>
      </c>
      <c r="S30" s="24">
        <v>0.41572081242467779</v>
      </c>
      <c r="T30" s="18">
        <v>319.15199999999999</v>
      </c>
      <c r="U30" s="24">
        <v>0.27162981977136086</v>
      </c>
      <c r="V30" s="12" cm="1">
        <f t="array" ref="V30">SUMPRODUCT((B30=$B:$B)*(M30&lt;$M:$M))+1</f>
        <v>458</v>
      </c>
    </row>
    <row r="31" spans="1:22" x14ac:dyDescent="0.2">
      <c r="A31" s="14" t="str">
        <f t="shared" si="0"/>
        <v>2022Alex Kwon22</v>
      </c>
      <c r="B31" s="5">
        <v>2022</v>
      </c>
      <c r="C31" s="6" t="s">
        <v>35</v>
      </c>
      <c r="D31" s="6">
        <v>809877</v>
      </c>
      <c r="E31" s="6" t="s">
        <v>57</v>
      </c>
      <c r="F31" s="7">
        <v>1</v>
      </c>
      <c r="G31" s="7">
        <v>1</v>
      </c>
      <c r="H31" s="6" t="s">
        <v>31</v>
      </c>
      <c r="I31" s="6" t="s">
        <v>34</v>
      </c>
      <c r="J31" s="18">
        <v>7</v>
      </c>
      <c r="K31" s="18">
        <v>12</v>
      </c>
      <c r="L31" s="18">
        <v>27</v>
      </c>
      <c r="M31" s="18">
        <v>820.58399999999995</v>
      </c>
      <c r="N31" s="18">
        <v>22</v>
      </c>
      <c r="O31" s="18">
        <v>117.22628571428571</v>
      </c>
      <c r="P31" s="21">
        <v>1.7142857142857142</v>
      </c>
      <c r="Q31" s="21">
        <v>2.25</v>
      </c>
      <c r="R31" s="18">
        <v>275.28399999999999</v>
      </c>
      <c r="S31" s="24">
        <v>0.33547327269359384</v>
      </c>
      <c r="T31" s="18">
        <v>45.084000000000003</v>
      </c>
      <c r="U31" s="24">
        <v>5.4941358837120889E-2</v>
      </c>
      <c r="V31" s="12" cm="1">
        <f t="array" ref="V31">SUMPRODUCT((B31=$B:$B)*(M31&lt;$M:$M))+1</f>
        <v>465</v>
      </c>
    </row>
    <row r="32" spans="1:22" x14ac:dyDescent="0.2">
      <c r="A32" s="14" t="str">
        <f t="shared" si="0"/>
        <v>2022Alex Kwon23</v>
      </c>
      <c r="B32" s="5">
        <v>2022</v>
      </c>
      <c r="C32" s="6" t="s">
        <v>35</v>
      </c>
      <c r="D32" s="6">
        <v>375968</v>
      </c>
      <c r="E32" s="6" t="s">
        <v>58</v>
      </c>
      <c r="F32" s="7">
        <v>1</v>
      </c>
      <c r="G32" s="7">
        <v>1</v>
      </c>
      <c r="H32" s="6" t="s">
        <v>31</v>
      </c>
      <c r="I32" s="6" t="s">
        <v>34</v>
      </c>
      <c r="J32" s="18">
        <v>7</v>
      </c>
      <c r="K32" s="18">
        <v>10</v>
      </c>
      <c r="L32" s="18">
        <v>24</v>
      </c>
      <c r="M32" s="18">
        <v>734.20799999999997</v>
      </c>
      <c r="N32" s="18">
        <v>23</v>
      </c>
      <c r="O32" s="18">
        <v>104.88685714285714</v>
      </c>
      <c r="P32" s="21">
        <v>1.4285714285714286</v>
      </c>
      <c r="Q32" s="21">
        <v>2.4</v>
      </c>
      <c r="R32" s="18">
        <v>307.85799999999995</v>
      </c>
      <c r="S32" s="24">
        <v>0.41930624564156199</v>
      </c>
      <c r="T32" s="18">
        <v>79.857999999999947</v>
      </c>
      <c r="U32" s="24">
        <v>0.10876754271269171</v>
      </c>
      <c r="V32" s="12" cm="1">
        <f t="array" ref="V32">SUMPRODUCT((B32=$B:$B)*(M32&lt;$M:$M))+1</f>
        <v>468</v>
      </c>
    </row>
    <row r="33" spans="1:22" x14ac:dyDescent="0.2">
      <c r="A33" s="14" t="str">
        <f t="shared" si="0"/>
        <v>2022Alex Kwon24</v>
      </c>
      <c r="B33" s="5">
        <v>2022</v>
      </c>
      <c r="C33" s="6" t="s">
        <v>35</v>
      </c>
      <c r="D33" s="6">
        <v>784373</v>
      </c>
      <c r="E33" s="6" t="s">
        <v>59</v>
      </c>
      <c r="F33" s="7">
        <v>1</v>
      </c>
      <c r="G33" s="7">
        <v>1</v>
      </c>
      <c r="H33" s="6" t="s">
        <v>31</v>
      </c>
      <c r="I33" s="6" t="s">
        <v>34</v>
      </c>
      <c r="J33" s="18">
        <v>4</v>
      </c>
      <c r="K33" s="18">
        <v>4</v>
      </c>
      <c r="L33" s="18">
        <v>13</v>
      </c>
      <c r="M33" s="18">
        <v>695.096</v>
      </c>
      <c r="N33" s="18">
        <v>24</v>
      </c>
      <c r="O33" s="18">
        <v>173.774</v>
      </c>
      <c r="P33" s="21">
        <v>1</v>
      </c>
      <c r="Q33" s="21">
        <v>3.25</v>
      </c>
      <c r="R33" s="18">
        <v>311.24599999999998</v>
      </c>
      <c r="S33" s="24">
        <v>0.44777412040926717</v>
      </c>
      <c r="T33" s="18">
        <v>182.84599999999998</v>
      </c>
      <c r="U33" s="24">
        <v>0.26305143462198022</v>
      </c>
      <c r="V33" s="12" cm="1">
        <f t="array" ref="V33">SUMPRODUCT((B33=$B:$B)*(M33&lt;$M:$M))+1</f>
        <v>469</v>
      </c>
    </row>
    <row r="34" spans="1:22" x14ac:dyDescent="0.2">
      <c r="A34" s="14" t="str">
        <f t="shared" si="0"/>
        <v>2022Alex Kwon25</v>
      </c>
      <c r="B34" s="5">
        <v>2022</v>
      </c>
      <c r="C34" s="6" t="s">
        <v>35</v>
      </c>
      <c r="D34" s="6">
        <v>358146</v>
      </c>
      <c r="E34" s="6" t="s">
        <v>60</v>
      </c>
      <c r="F34" s="7">
        <v>1</v>
      </c>
      <c r="G34" s="7">
        <v>1</v>
      </c>
      <c r="H34" s="6" t="s">
        <v>31</v>
      </c>
      <c r="I34" s="6" t="s">
        <v>34</v>
      </c>
      <c r="J34" s="18">
        <v>1</v>
      </c>
      <c r="K34" s="18">
        <v>1</v>
      </c>
      <c r="L34" s="18">
        <v>1</v>
      </c>
      <c r="M34" s="18">
        <v>7.992</v>
      </c>
      <c r="N34" s="18">
        <v>25</v>
      </c>
      <c r="O34" s="18">
        <v>7.992</v>
      </c>
      <c r="P34" s="21">
        <v>1</v>
      </c>
      <c r="Q34" s="21">
        <v>1</v>
      </c>
      <c r="R34" s="18">
        <v>2.492</v>
      </c>
      <c r="S34" s="24">
        <v>0.31181181181181183</v>
      </c>
      <c r="T34" s="18">
        <v>-29.608000000000001</v>
      </c>
      <c r="U34" s="24">
        <v>-3.7047047047047048</v>
      </c>
      <c r="V34" s="12" cm="1">
        <f t="array" ref="V34">SUMPRODUCT((B34=$B:$B)*(M34&lt;$M:$M))+1</f>
        <v>483</v>
      </c>
    </row>
    <row r="35" spans="1:22" x14ac:dyDescent="0.2">
      <c r="A35" s="14" t="str">
        <f t="shared" si="0"/>
        <v>2022Amy Blye1</v>
      </c>
      <c r="B35" s="5">
        <v>2022</v>
      </c>
      <c r="C35" s="6" t="s">
        <v>61</v>
      </c>
      <c r="D35" s="6">
        <v>558463</v>
      </c>
      <c r="E35" s="6" t="s">
        <v>62</v>
      </c>
      <c r="F35" s="7">
        <v>2</v>
      </c>
      <c r="G35" s="7">
        <v>2</v>
      </c>
      <c r="H35" s="6" t="s">
        <v>31</v>
      </c>
      <c r="I35" s="6" t="s">
        <v>29</v>
      </c>
      <c r="J35" s="18">
        <v>41</v>
      </c>
      <c r="K35" s="18">
        <v>116</v>
      </c>
      <c r="L35" s="18">
        <v>388</v>
      </c>
      <c r="M35" s="18">
        <v>18972.896000000001</v>
      </c>
      <c r="N35" s="18">
        <v>1</v>
      </c>
      <c r="O35" s="18">
        <v>462.75356097560979</v>
      </c>
      <c r="P35" s="21">
        <v>2.8292682926829267</v>
      </c>
      <c r="Q35" s="21">
        <v>3.3448275862068964</v>
      </c>
      <c r="R35" s="18">
        <v>6138.5460000000003</v>
      </c>
      <c r="S35" s="24">
        <v>0.3235429108977354</v>
      </c>
      <c r="T35" s="18">
        <v>4701.1460000000006</v>
      </c>
      <c r="U35" s="24">
        <v>0.24778220467766232</v>
      </c>
      <c r="V35" s="12" cm="1">
        <f t="array" ref="V35">SUMPRODUCT((B35=$B:$B)*(M35&lt;$M:$M))+1</f>
        <v>189</v>
      </c>
    </row>
    <row r="36" spans="1:22" x14ac:dyDescent="0.2">
      <c r="A36" s="14" t="str">
        <f t="shared" si="0"/>
        <v>2022Amy Blye2</v>
      </c>
      <c r="B36" s="5">
        <v>2022</v>
      </c>
      <c r="C36" s="6" t="s">
        <v>61</v>
      </c>
      <c r="D36" s="6">
        <v>873602</v>
      </c>
      <c r="E36" s="6" t="s">
        <v>63</v>
      </c>
      <c r="F36" s="7">
        <v>2</v>
      </c>
      <c r="G36" s="7">
        <v>2</v>
      </c>
      <c r="H36" s="6" t="s">
        <v>31</v>
      </c>
      <c r="I36" s="6" t="s">
        <v>34</v>
      </c>
      <c r="J36" s="18">
        <v>54</v>
      </c>
      <c r="K36" s="18">
        <v>90</v>
      </c>
      <c r="L36" s="18">
        <v>252</v>
      </c>
      <c r="M36" s="18">
        <v>13561.984</v>
      </c>
      <c r="N36" s="18">
        <v>2</v>
      </c>
      <c r="O36" s="18">
        <v>251.14785185185187</v>
      </c>
      <c r="P36" s="21">
        <v>1.6666666666666667</v>
      </c>
      <c r="Q36" s="21">
        <v>2.8</v>
      </c>
      <c r="R36" s="18">
        <v>4838.2340000000004</v>
      </c>
      <c r="S36" s="24">
        <v>0.35674972039489211</v>
      </c>
      <c r="T36" s="18">
        <v>3011.2340000000004</v>
      </c>
      <c r="U36" s="24">
        <v>0.22203491760497582</v>
      </c>
      <c r="V36" s="12" cm="1">
        <f t="array" ref="V36">SUMPRODUCT((B36=$B:$B)*(M36&lt;$M:$M))+1</f>
        <v>210</v>
      </c>
    </row>
    <row r="37" spans="1:22" x14ac:dyDescent="0.2">
      <c r="A37" s="14" t="str">
        <f t="shared" si="0"/>
        <v>2022Amy Blye3</v>
      </c>
      <c r="B37" s="5">
        <v>2022</v>
      </c>
      <c r="C37" s="6" t="s">
        <v>61</v>
      </c>
      <c r="D37" s="6">
        <v>173044</v>
      </c>
      <c r="E37" s="6" t="s">
        <v>64</v>
      </c>
      <c r="F37" s="7">
        <v>2</v>
      </c>
      <c r="G37" s="7">
        <v>2</v>
      </c>
      <c r="H37" s="6" t="s">
        <v>31</v>
      </c>
      <c r="I37" s="6" t="s">
        <v>34</v>
      </c>
      <c r="J37" s="18">
        <v>39</v>
      </c>
      <c r="K37" s="18">
        <v>104</v>
      </c>
      <c r="L37" s="18">
        <v>230</v>
      </c>
      <c r="M37" s="18">
        <v>12349.36</v>
      </c>
      <c r="N37" s="18">
        <v>3</v>
      </c>
      <c r="O37" s="18">
        <v>316.65025641025642</v>
      </c>
      <c r="P37" s="21">
        <v>2.6666666666666665</v>
      </c>
      <c r="Q37" s="21">
        <v>2.2115384615384617</v>
      </c>
      <c r="R37" s="18">
        <v>4415.2100000000009</v>
      </c>
      <c r="S37" s="24">
        <v>0.35752541022368778</v>
      </c>
      <c r="T37" s="18">
        <v>3053.9100000000008</v>
      </c>
      <c r="U37" s="24">
        <v>0.24729297712594017</v>
      </c>
      <c r="V37" s="12" cm="1">
        <f t="array" ref="V37">SUMPRODUCT((B37=$B:$B)*(M37&lt;$M:$M))+1</f>
        <v>219</v>
      </c>
    </row>
    <row r="38" spans="1:22" x14ac:dyDescent="0.2">
      <c r="A38" s="14" t="str">
        <f t="shared" si="0"/>
        <v>2022Amy Blye4</v>
      </c>
      <c r="B38" s="5">
        <v>2022</v>
      </c>
      <c r="C38" s="6" t="s">
        <v>61</v>
      </c>
      <c r="D38" s="6">
        <v>969030</v>
      </c>
      <c r="E38" s="6" t="s">
        <v>65</v>
      </c>
      <c r="F38" s="7">
        <v>2</v>
      </c>
      <c r="G38" s="7">
        <v>2</v>
      </c>
      <c r="H38" s="6" t="s">
        <v>31</v>
      </c>
      <c r="I38" s="6" t="s">
        <v>34</v>
      </c>
      <c r="J38" s="18">
        <v>45</v>
      </c>
      <c r="K38" s="18">
        <v>77</v>
      </c>
      <c r="L38" s="18">
        <v>235</v>
      </c>
      <c r="M38" s="18">
        <v>12313.32</v>
      </c>
      <c r="N38" s="18">
        <v>4</v>
      </c>
      <c r="O38" s="18">
        <v>273.62933333333331</v>
      </c>
      <c r="P38" s="21">
        <v>1.711111111111111</v>
      </c>
      <c r="Q38" s="21">
        <v>3.051948051948052</v>
      </c>
      <c r="R38" s="18">
        <v>4516.2699999999995</v>
      </c>
      <c r="S38" s="24">
        <v>0.36677922769813498</v>
      </c>
      <c r="T38" s="18">
        <v>2991.5699999999997</v>
      </c>
      <c r="U38" s="24">
        <v>0.24295397179639608</v>
      </c>
      <c r="V38" s="12" cm="1">
        <f t="array" ref="V38">SUMPRODUCT((B38=$B:$B)*(M38&lt;$M:$M))+1</f>
        <v>220</v>
      </c>
    </row>
    <row r="39" spans="1:22" x14ac:dyDescent="0.2">
      <c r="A39" s="14" t="str">
        <f t="shared" si="0"/>
        <v>2022Amy Blye5</v>
      </c>
      <c r="B39" s="5">
        <v>2022</v>
      </c>
      <c r="C39" s="6" t="s">
        <v>61</v>
      </c>
      <c r="D39" s="6">
        <v>273027</v>
      </c>
      <c r="E39" s="6" t="s">
        <v>66</v>
      </c>
      <c r="F39" s="7">
        <v>2</v>
      </c>
      <c r="G39" s="7">
        <v>2</v>
      </c>
      <c r="H39" s="6" t="s">
        <v>31</v>
      </c>
      <c r="I39" s="6" t="s">
        <v>34</v>
      </c>
      <c r="J39" s="18">
        <v>48</v>
      </c>
      <c r="K39" s="18">
        <v>75</v>
      </c>
      <c r="L39" s="18">
        <v>223</v>
      </c>
      <c r="M39" s="18">
        <v>11343.816000000001</v>
      </c>
      <c r="N39" s="18">
        <v>5</v>
      </c>
      <c r="O39" s="18">
        <v>236.32950000000002</v>
      </c>
      <c r="P39" s="21">
        <v>1.5625</v>
      </c>
      <c r="Q39" s="21">
        <v>2.9733333333333332</v>
      </c>
      <c r="R39" s="18">
        <v>4184.3160000000007</v>
      </c>
      <c r="S39" s="24">
        <v>0.36886317620102443</v>
      </c>
      <c r="T39" s="18">
        <v>2565.8160000000007</v>
      </c>
      <c r="U39" s="24">
        <v>0.22618632037049971</v>
      </c>
      <c r="V39" s="12" cm="1">
        <f t="array" ref="V39">SUMPRODUCT((B39=$B:$B)*(M39&lt;$M:$M))+1</f>
        <v>229</v>
      </c>
    </row>
    <row r="40" spans="1:22" x14ac:dyDescent="0.2">
      <c r="A40" s="14" t="str">
        <f t="shared" si="0"/>
        <v>2022Amy Blye6</v>
      </c>
      <c r="B40" s="5">
        <v>2022</v>
      </c>
      <c r="C40" s="6" t="s">
        <v>61</v>
      </c>
      <c r="D40" s="6">
        <v>308218</v>
      </c>
      <c r="E40" s="6" t="s">
        <v>67</v>
      </c>
      <c r="F40" s="7">
        <v>2</v>
      </c>
      <c r="G40" s="7">
        <v>2</v>
      </c>
      <c r="H40" s="6" t="s">
        <v>31</v>
      </c>
      <c r="I40" s="6" t="s">
        <v>34</v>
      </c>
      <c r="J40" s="18">
        <v>52</v>
      </c>
      <c r="K40" s="18">
        <v>52</v>
      </c>
      <c r="L40" s="18">
        <v>165</v>
      </c>
      <c r="M40" s="18">
        <v>8583.4800000000105</v>
      </c>
      <c r="N40" s="18">
        <v>6</v>
      </c>
      <c r="O40" s="18">
        <v>165.06692307692327</v>
      </c>
      <c r="P40" s="21">
        <v>1</v>
      </c>
      <c r="Q40" s="21">
        <v>3.1730769230769229</v>
      </c>
      <c r="R40" s="18">
        <v>3091.2800000000107</v>
      </c>
      <c r="S40" s="24">
        <v>0.36014297231426029</v>
      </c>
      <c r="T40" s="18">
        <v>1370.0800000000106</v>
      </c>
      <c r="U40" s="24">
        <v>0.15961824341642422</v>
      </c>
      <c r="V40" s="12" cm="1">
        <f t="array" ref="V40">SUMPRODUCT((B40=$B:$B)*(M40&lt;$M:$M))+1</f>
        <v>273</v>
      </c>
    </row>
    <row r="41" spans="1:22" x14ac:dyDescent="0.2">
      <c r="A41" s="14" t="str">
        <f t="shared" si="0"/>
        <v>2022Amy Blye7</v>
      </c>
      <c r="B41" s="5">
        <v>2022</v>
      </c>
      <c r="C41" s="6" t="s">
        <v>61</v>
      </c>
      <c r="D41" s="6">
        <v>369346</v>
      </c>
      <c r="E41" s="6" t="s">
        <v>68</v>
      </c>
      <c r="F41" s="7">
        <v>2</v>
      </c>
      <c r="G41" s="7">
        <v>2</v>
      </c>
      <c r="H41" s="6" t="s">
        <v>31</v>
      </c>
      <c r="I41" s="6" t="s">
        <v>34</v>
      </c>
      <c r="J41" s="18">
        <v>42</v>
      </c>
      <c r="K41" s="18">
        <v>78</v>
      </c>
      <c r="L41" s="18">
        <v>177</v>
      </c>
      <c r="M41" s="18">
        <v>8436.1839999999993</v>
      </c>
      <c r="N41" s="18">
        <v>7</v>
      </c>
      <c r="O41" s="18">
        <v>200.86152380952379</v>
      </c>
      <c r="P41" s="21">
        <v>1.8571428571428572</v>
      </c>
      <c r="Q41" s="21">
        <v>2.2692307692307692</v>
      </c>
      <c r="R41" s="18">
        <v>3072.1839999999993</v>
      </c>
      <c r="S41" s="24">
        <v>0.36416749563546735</v>
      </c>
      <c r="T41" s="18">
        <v>1642.3839999999993</v>
      </c>
      <c r="U41" s="24">
        <v>0.19468328334232629</v>
      </c>
      <c r="V41" s="12" cm="1">
        <f t="array" ref="V41">SUMPRODUCT((B41=$B:$B)*(M41&lt;$M:$M))+1</f>
        <v>275</v>
      </c>
    </row>
    <row r="42" spans="1:22" x14ac:dyDescent="0.2">
      <c r="A42" s="14" t="str">
        <f t="shared" si="0"/>
        <v>2022Amy Blye8</v>
      </c>
      <c r="B42" s="5">
        <v>2022</v>
      </c>
      <c r="C42" s="6" t="s">
        <v>61</v>
      </c>
      <c r="D42" s="6">
        <v>178150</v>
      </c>
      <c r="E42" s="6" t="s">
        <v>69</v>
      </c>
      <c r="F42" s="7">
        <v>2</v>
      </c>
      <c r="G42" s="7">
        <v>2</v>
      </c>
      <c r="H42" s="6" t="s">
        <v>31</v>
      </c>
      <c r="I42" s="6" t="s">
        <v>34</v>
      </c>
      <c r="J42" s="18">
        <v>36</v>
      </c>
      <c r="K42" s="18">
        <v>63</v>
      </c>
      <c r="L42" s="18">
        <v>171</v>
      </c>
      <c r="M42" s="18">
        <v>7293.0320000000002</v>
      </c>
      <c r="N42" s="18">
        <v>8</v>
      </c>
      <c r="O42" s="18">
        <v>202.58422222222222</v>
      </c>
      <c r="P42" s="21">
        <v>1.75</v>
      </c>
      <c r="Q42" s="21">
        <v>2.7142857142857144</v>
      </c>
      <c r="R42" s="18">
        <v>2714.5320000000002</v>
      </c>
      <c r="S42" s="24">
        <v>0.37220897974943756</v>
      </c>
      <c r="T42" s="18">
        <v>1493.2320000000002</v>
      </c>
      <c r="U42" s="24">
        <v>0.20474776471569028</v>
      </c>
      <c r="V42" s="12" cm="1">
        <f t="array" ref="V42">SUMPRODUCT((B42=$B:$B)*(M42&lt;$M:$M))+1</f>
        <v>299</v>
      </c>
    </row>
    <row r="43" spans="1:22" x14ac:dyDescent="0.2">
      <c r="A43" s="14" t="str">
        <f t="shared" si="0"/>
        <v>2022Amy Blye9</v>
      </c>
      <c r="B43" s="5">
        <v>2022</v>
      </c>
      <c r="C43" s="6" t="s">
        <v>61</v>
      </c>
      <c r="D43" s="6">
        <v>253723</v>
      </c>
      <c r="E43" s="6" t="s">
        <v>70</v>
      </c>
      <c r="F43" s="7">
        <v>2</v>
      </c>
      <c r="G43" s="7">
        <v>2</v>
      </c>
      <c r="H43" s="6" t="s">
        <v>31</v>
      </c>
      <c r="I43" s="6" t="s">
        <v>34</v>
      </c>
      <c r="J43" s="18">
        <v>27</v>
      </c>
      <c r="K43" s="18">
        <v>46</v>
      </c>
      <c r="L43" s="18">
        <v>127</v>
      </c>
      <c r="M43" s="18">
        <v>6045.384</v>
      </c>
      <c r="N43" s="18">
        <v>9</v>
      </c>
      <c r="O43" s="18">
        <v>223.90311111111112</v>
      </c>
      <c r="P43" s="21">
        <v>1.7037037037037037</v>
      </c>
      <c r="Q43" s="21">
        <v>2.7608695652173911</v>
      </c>
      <c r="R43" s="18">
        <v>2277.2339999999999</v>
      </c>
      <c r="S43" s="24">
        <v>0.3766897189657431</v>
      </c>
      <c r="T43" s="18">
        <v>1362.634</v>
      </c>
      <c r="U43" s="24">
        <v>0.22540073550331957</v>
      </c>
      <c r="V43" s="12" cm="1">
        <f t="array" ref="V43">SUMPRODUCT((B43=$B:$B)*(M43&lt;$M:$M))+1</f>
        <v>323</v>
      </c>
    </row>
    <row r="44" spans="1:22" x14ac:dyDescent="0.2">
      <c r="A44" s="14" t="str">
        <f t="shared" si="0"/>
        <v>2022Amy Blye10</v>
      </c>
      <c r="B44" s="5">
        <v>2022</v>
      </c>
      <c r="C44" s="6" t="s">
        <v>61</v>
      </c>
      <c r="D44" s="6">
        <v>731519</v>
      </c>
      <c r="E44" s="6" t="s">
        <v>71</v>
      </c>
      <c r="F44" s="7">
        <v>2</v>
      </c>
      <c r="G44" s="7">
        <v>2</v>
      </c>
      <c r="H44" s="6" t="s">
        <v>31</v>
      </c>
      <c r="I44" s="6" t="s">
        <v>34</v>
      </c>
      <c r="J44" s="18">
        <v>32</v>
      </c>
      <c r="K44" s="18">
        <v>50</v>
      </c>
      <c r="L44" s="18">
        <v>122</v>
      </c>
      <c r="M44" s="18">
        <v>6019.0240000000003</v>
      </c>
      <c r="N44" s="18">
        <v>10</v>
      </c>
      <c r="O44" s="18">
        <v>188.09450000000001</v>
      </c>
      <c r="P44" s="21">
        <v>1.5625</v>
      </c>
      <c r="Q44" s="21">
        <v>2.44</v>
      </c>
      <c r="R44" s="18">
        <v>2108.4240000000004</v>
      </c>
      <c r="S44" s="24">
        <v>0.35029333659410566</v>
      </c>
      <c r="T44" s="18">
        <v>1029.4240000000004</v>
      </c>
      <c r="U44" s="24">
        <v>0.1710283926430598</v>
      </c>
      <c r="V44" s="12" cm="1">
        <f t="array" ref="V44">SUMPRODUCT((B44=$B:$B)*(M44&lt;$M:$M))+1</f>
        <v>325</v>
      </c>
    </row>
    <row r="45" spans="1:22" x14ac:dyDescent="0.2">
      <c r="A45" s="14" t="str">
        <f t="shared" si="0"/>
        <v>2022Amy Blye11</v>
      </c>
      <c r="B45" s="5">
        <v>2022</v>
      </c>
      <c r="C45" s="6" t="s">
        <v>61</v>
      </c>
      <c r="D45" s="6">
        <v>448696</v>
      </c>
      <c r="E45" s="6" t="s">
        <v>72</v>
      </c>
      <c r="F45" s="7">
        <v>2</v>
      </c>
      <c r="G45" s="7">
        <v>2</v>
      </c>
      <c r="H45" s="6" t="s">
        <v>31</v>
      </c>
      <c r="I45" s="6" t="s">
        <v>34</v>
      </c>
      <c r="J45" s="18">
        <v>44</v>
      </c>
      <c r="K45" s="18">
        <v>44</v>
      </c>
      <c r="L45" s="18">
        <v>113</v>
      </c>
      <c r="M45" s="18">
        <v>5287.0959999999995</v>
      </c>
      <c r="N45" s="18">
        <v>11</v>
      </c>
      <c r="O45" s="18">
        <v>120.16127272727272</v>
      </c>
      <c r="P45" s="21">
        <v>1</v>
      </c>
      <c r="Q45" s="21">
        <v>2.5681818181818183</v>
      </c>
      <c r="R45" s="18">
        <v>1950.2459999999996</v>
      </c>
      <c r="S45" s="24">
        <v>0.36886903509979768</v>
      </c>
      <c r="T45" s="18">
        <v>493.84599999999955</v>
      </c>
      <c r="U45" s="24">
        <v>9.3405907515202974E-2</v>
      </c>
      <c r="V45" s="12" cm="1">
        <f t="array" ref="V45">SUMPRODUCT((B45=$B:$B)*(M45&lt;$M:$M))+1</f>
        <v>338</v>
      </c>
    </row>
    <row r="46" spans="1:22" x14ac:dyDescent="0.2">
      <c r="A46" s="14" t="str">
        <f t="shared" si="0"/>
        <v>2022Amy Blye12</v>
      </c>
      <c r="B46" s="5">
        <v>2022</v>
      </c>
      <c r="C46" s="6" t="s">
        <v>61</v>
      </c>
      <c r="D46" s="6">
        <v>886262</v>
      </c>
      <c r="E46" s="6" t="s">
        <v>73</v>
      </c>
      <c r="F46" s="7">
        <v>2</v>
      </c>
      <c r="G46" s="7">
        <v>2</v>
      </c>
      <c r="H46" s="6" t="s">
        <v>31</v>
      </c>
      <c r="I46" s="6" t="s">
        <v>34</v>
      </c>
      <c r="J46" s="18">
        <v>27</v>
      </c>
      <c r="K46" s="18">
        <v>49</v>
      </c>
      <c r="L46" s="18">
        <v>94</v>
      </c>
      <c r="M46" s="18">
        <v>5086.4480000000003</v>
      </c>
      <c r="N46" s="18">
        <v>12</v>
      </c>
      <c r="O46" s="18">
        <v>188.38696296296297</v>
      </c>
      <c r="P46" s="21">
        <v>1.8148148148148149</v>
      </c>
      <c r="Q46" s="21">
        <v>1.9183673469387754</v>
      </c>
      <c r="R46" s="18">
        <v>1877.0980000000004</v>
      </c>
      <c r="S46" s="24">
        <v>0.36903906222967386</v>
      </c>
      <c r="T46" s="18">
        <v>959.19800000000043</v>
      </c>
      <c r="U46" s="24">
        <v>0.18857914206534704</v>
      </c>
      <c r="V46" s="12" cm="1">
        <f t="array" ref="V46">SUMPRODUCT((B46=$B:$B)*(M46&lt;$M:$M))+1</f>
        <v>343</v>
      </c>
    </row>
    <row r="47" spans="1:22" x14ac:dyDescent="0.2">
      <c r="A47" s="14" t="str">
        <f t="shared" si="0"/>
        <v>2022Amy Blye13</v>
      </c>
      <c r="B47" s="5">
        <v>2022</v>
      </c>
      <c r="C47" s="6" t="s">
        <v>61</v>
      </c>
      <c r="D47" s="6">
        <v>309319</v>
      </c>
      <c r="E47" s="6" t="s">
        <v>74</v>
      </c>
      <c r="F47" s="7">
        <v>2</v>
      </c>
      <c r="G47" s="7">
        <v>2</v>
      </c>
      <c r="H47" s="6" t="s">
        <v>31</v>
      </c>
      <c r="I47" s="6" t="s">
        <v>34</v>
      </c>
      <c r="J47" s="18">
        <v>45</v>
      </c>
      <c r="K47" s="18">
        <v>54</v>
      </c>
      <c r="L47" s="18">
        <v>108</v>
      </c>
      <c r="M47" s="18">
        <v>4684.7359999999999</v>
      </c>
      <c r="N47" s="18">
        <v>13</v>
      </c>
      <c r="O47" s="18">
        <v>104.10524444444444</v>
      </c>
      <c r="P47" s="21">
        <v>1.2</v>
      </c>
      <c r="Q47" s="21">
        <v>2</v>
      </c>
      <c r="R47" s="18">
        <v>1868.5859999999998</v>
      </c>
      <c r="S47" s="24">
        <v>0.39886687318132757</v>
      </c>
      <c r="T47" s="18">
        <v>369.18599999999969</v>
      </c>
      <c r="U47" s="24">
        <v>7.8806148308036936E-2</v>
      </c>
      <c r="V47" s="12" cm="1">
        <f t="array" ref="V47">SUMPRODUCT((B47=$B:$B)*(M47&lt;$M:$M))+1</f>
        <v>353</v>
      </c>
    </row>
    <row r="48" spans="1:22" x14ac:dyDescent="0.2">
      <c r="A48" s="14" t="str">
        <f t="shared" si="0"/>
        <v>2022Amy Blye14</v>
      </c>
      <c r="B48" s="5">
        <v>2022</v>
      </c>
      <c r="C48" s="6" t="s">
        <v>61</v>
      </c>
      <c r="D48" s="6">
        <v>162866</v>
      </c>
      <c r="E48" s="6" t="s">
        <v>75</v>
      </c>
      <c r="F48" s="7">
        <v>2</v>
      </c>
      <c r="G48" s="7">
        <v>2</v>
      </c>
      <c r="H48" s="6" t="s">
        <v>31</v>
      </c>
      <c r="I48" s="6" t="s">
        <v>34</v>
      </c>
      <c r="J48" s="18">
        <v>47</v>
      </c>
      <c r="K48" s="18">
        <v>56</v>
      </c>
      <c r="L48" s="18">
        <v>119</v>
      </c>
      <c r="M48" s="18">
        <v>4397.4480000000003</v>
      </c>
      <c r="N48" s="18">
        <v>14</v>
      </c>
      <c r="O48" s="18">
        <v>93.562723404255323</v>
      </c>
      <c r="P48" s="21">
        <v>1.1914893617021276</v>
      </c>
      <c r="Q48" s="21">
        <v>2.125</v>
      </c>
      <c r="R48" s="18">
        <v>1690.3480000000004</v>
      </c>
      <c r="S48" s="24">
        <v>0.38439294790978773</v>
      </c>
      <c r="T48" s="18">
        <v>124.7480000000005</v>
      </c>
      <c r="U48" s="24">
        <v>2.8368271779450376E-2</v>
      </c>
      <c r="V48" s="12" cm="1">
        <f t="array" ref="V48">SUMPRODUCT((B48=$B:$B)*(M48&lt;$M:$M))+1</f>
        <v>364</v>
      </c>
    </row>
    <row r="49" spans="1:22" x14ac:dyDescent="0.2">
      <c r="A49" s="14" t="str">
        <f t="shared" si="0"/>
        <v>2022Amy Blye15</v>
      </c>
      <c r="B49" s="5">
        <v>2022</v>
      </c>
      <c r="C49" s="6" t="s">
        <v>61</v>
      </c>
      <c r="D49" s="6">
        <v>615144</v>
      </c>
      <c r="E49" s="6" t="s">
        <v>76</v>
      </c>
      <c r="F49" s="7">
        <v>2</v>
      </c>
      <c r="G49" s="7">
        <v>2</v>
      </c>
      <c r="H49" s="6" t="s">
        <v>31</v>
      </c>
      <c r="I49" s="6" t="s">
        <v>34</v>
      </c>
      <c r="J49" s="18">
        <v>28</v>
      </c>
      <c r="K49" s="18">
        <v>50</v>
      </c>
      <c r="L49" s="18">
        <v>86</v>
      </c>
      <c r="M49" s="18">
        <v>3828.9119999999998</v>
      </c>
      <c r="N49" s="18">
        <v>15</v>
      </c>
      <c r="O49" s="18">
        <v>136.74685714285712</v>
      </c>
      <c r="P49" s="21">
        <v>1.7857142857142858</v>
      </c>
      <c r="Q49" s="21">
        <v>1.72</v>
      </c>
      <c r="R49" s="18">
        <v>1303.0619999999999</v>
      </c>
      <c r="S49" s="24">
        <v>0.34032174152866401</v>
      </c>
      <c r="T49" s="18">
        <v>352.61199999999985</v>
      </c>
      <c r="U49" s="24">
        <v>9.2091957193061597E-2</v>
      </c>
      <c r="V49" s="12" cm="1">
        <f t="array" ref="V49">SUMPRODUCT((B49=$B:$B)*(M49&lt;$M:$M))+1</f>
        <v>376</v>
      </c>
    </row>
    <row r="50" spans="1:22" x14ac:dyDescent="0.2">
      <c r="A50" s="14" t="str">
        <f t="shared" si="0"/>
        <v>2022Amy Blye16</v>
      </c>
      <c r="B50" s="5">
        <v>2022</v>
      </c>
      <c r="C50" s="6" t="s">
        <v>61</v>
      </c>
      <c r="D50" s="6">
        <v>563414</v>
      </c>
      <c r="E50" s="6" t="s">
        <v>77</v>
      </c>
      <c r="F50" s="7">
        <v>2</v>
      </c>
      <c r="G50" s="7">
        <v>2</v>
      </c>
      <c r="H50" s="6" t="s">
        <v>31</v>
      </c>
      <c r="I50" s="6" t="s">
        <v>34</v>
      </c>
      <c r="J50" s="18">
        <v>15</v>
      </c>
      <c r="K50" s="18">
        <v>30</v>
      </c>
      <c r="L50" s="18">
        <v>72</v>
      </c>
      <c r="M50" s="18">
        <v>3594.6239999999998</v>
      </c>
      <c r="N50" s="18">
        <v>16</v>
      </c>
      <c r="O50" s="18">
        <v>239.64159999999998</v>
      </c>
      <c r="P50" s="21">
        <v>2</v>
      </c>
      <c r="Q50" s="21">
        <v>2.4</v>
      </c>
      <c r="R50" s="18">
        <v>1137.4739999999997</v>
      </c>
      <c r="S50" s="24">
        <v>0.31643754673645974</v>
      </c>
      <c r="T50" s="18">
        <v>625.02399999999966</v>
      </c>
      <c r="U50" s="24">
        <v>0.17387743474699988</v>
      </c>
      <c r="V50" s="12" cm="1">
        <f t="array" ref="V50">SUMPRODUCT((B50=$B:$B)*(M50&lt;$M:$M))+1</f>
        <v>384</v>
      </c>
    </row>
    <row r="51" spans="1:22" x14ac:dyDescent="0.2">
      <c r="A51" s="14" t="str">
        <f t="shared" si="0"/>
        <v>2022Amy Blye17</v>
      </c>
      <c r="B51" s="5">
        <v>2022</v>
      </c>
      <c r="C51" s="6" t="s">
        <v>61</v>
      </c>
      <c r="D51" s="6">
        <v>141852</v>
      </c>
      <c r="E51" s="6" t="s">
        <v>78</v>
      </c>
      <c r="F51" s="7">
        <v>2</v>
      </c>
      <c r="G51" s="7">
        <v>2</v>
      </c>
      <c r="H51" s="6" t="s">
        <v>31</v>
      </c>
      <c r="I51" s="6" t="s">
        <v>34</v>
      </c>
      <c r="J51" s="18">
        <v>4</v>
      </c>
      <c r="K51" s="18">
        <v>4</v>
      </c>
      <c r="L51" s="18">
        <v>32</v>
      </c>
      <c r="M51" s="18">
        <v>800.54399999999998</v>
      </c>
      <c r="N51" s="18">
        <v>17</v>
      </c>
      <c r="O51" s="18">
        <v>200.136</v>
      </c>
      <c r="P51" s="21">
        <v>1</v>
      </c>
      <c r="Q51" s="21">
        <v>8</v>
      </c>
      <c r="R51" s="18">
        <v>336.59399999999999</v>
      </c>
      <c r="S51" s="24">
        <v>0.42045658951912701</v>
      </c>
      <c r="T51" s="18">
        <v>204.19399999999999</v>
      </c>
      <c r="U51" s="24">
        <v>0.25506905304393013</v>
      </c>
      <c r="V51" s="12" cm="1">
        <f t="array" ref="V51">SUMPRODUCT((B51=$B:$B)*(M51&lt;$M:$M))+1</f>
        <v>466</v>
      </c>
    </row>
    <row r="52" spans="1:22" x14ac:dyDescent="0.2">
      <c r="A52" s="14" t="str">
        <f t="shared" si="0"/>
        <v>2022Benny Wilder1</v>
      </c>
      <c r="B52" s="5">
        <v>2022</v>
      </c>
      <c r="C52" s="6" t="s">
        <v>79</v>
      </c>
      <c r="D52" s="6">
        <v>755161</v>
      </c>
      <c r="E52" s="6" t="s">
        <v>80</v>
      </c>
      <c r="F52" s="7">
        <v>1</v>
      </c>
      <c r="G52" s="7">
        <v>1</v>
      </c>
      <c r="H52" s="6" t="s">
        <v>31</v>
      </c>
      <c r="I52" s="6" t="s">
        <v>25</v>
      </c>
      <c r="J52" s="18">
        <v>138</v>
      </c>
      <c r="K52" s="18">
        <v>821</v>
      </c>
      <c r="L52" s="18">
        <v>4408</v>
      </c>
      <c r="M52" s="18">
        <v>145756.32500000001</v>
      </c>
      <c r="N52" s="18">
        <v>1</v>
      </c>
      <c r="O52" s="18">
        <v>1056.2052536231886</v>
      </c>
      <c r="P52" s="21">
        <v>5.9492753623188408</v>
      </c>
      <c r="Q52" s="21">
        <v>5.3690621193666264</v>
      </c>
      <c r="R52" s="18">
        <v>13250.575000000012</v>
      </c>
      <c r="S52" s="24">
        <v>9.0909090909090981E-2</v>
      </c>
      <c r="T52" s="18">
        <v>8082.675000000012</v>
      </c>
      <c r="U52" s="24">
        <v>5.5453339674967871E-2</v>
      </c>
      <c r="V52" s="12" cm="1">
        <f t="array" ref="V52">SUMPRODUCT((B52=$B:$B)*(M52&lt;$M:$M))+1</f>
        <v>26</v>
      </c>
    </row>
    <row r="53" spans="1:22" x14ac:dyDescent="0.2">
      <c r="A53" s="14" t="str">
        <f t="shared" si="0"/>
        <v>2022Benny Wilder2</v>
      </c>
      <c r="B53" s="5">
        <v>2022</v>
      </c>
      <c r="C53" s="6" t="s">
        <v>79</v>
      </c>
      <c r="D53" s="6">
        <v>545957</v>
      </c>
      <c r="E53" s="6" t="s">
        <v>81</v>
      </c>
      <c r="F53" s="7">
        <v>1</v>
      </c>
      <c r="G53" s="7">
        <v>1</v>
      </c>
      <c r="H53" s="6" t="s">
        <v>31</v>
      </c>
      <c r="I53" s="6" t="s">
        <v>25</v>
      </c>
      <c r="J53" s="18">
        <v>187</v>
      </c>
      <c r="K53" s="18">
        <v>314</v>
      </c>
      <c r="L53" s="18">
        <v>2827</v>
      </c>
      <c r="M53" s="18">
        <v>97488.764999999999</v>
      </c>
      <c r="N53" s="18">
        <v>2</v>
      </c>
      <c r="O53" s="18">
        <v>521.3302941176471</v>
      </c>
      <c r="P53" s="21">
        <v>1.679144385026738</v>
      </c>
      <c r="Q53" s="21">
        <v>9.0031847133757967</v>
      </c>
      <c r="R53" s="18">
        <v>8862.6150000000052</v>
      </c>
      <c r="S53" s="24">
        <v>9.0909090909090967E-2</v>
      </c>
      <c r="T53" s="18">
        <v>2720.2150000000056</v>
      </c>
      <c r="U53" s="24">
        <v>2.7902856293235488E-2</v>
      </c>
      <c r="V53" s="12" cm="1">
        <f t="array" ref="V53">SUMPRODUCT((B53=$B:$B)*(M53&lt;$M:$M))+1</f>
        <v>43</v>
      </c>
    </row>
    <row r="54" spans="1:22" x14ac:dyDescent="0.2">
      <c r="A54" s="14" t="str">
        <f t="shared" si="0"/>
        <v>2022Benny Wilder3</v>
      </c>
      <c r="B54" s="5">
        <v>2022</v>
      </c>
      <c r="C54" s="6" t="s">
        <v>79</v>
      </c>
      <c r="D54" s="6">
        <v>866033</v>
      </c>
      <c r="E54" s="6" t="s">
        <v>82</v>
      </c>
      <c r="F54" s="7">
        <v>1</v>
      </c>
      <c r="G54" s="7">
        <v>4</v>
      </c>
      <c r="H54" s="6" t="s">
        <v>22</v>
      </c>
      <c r="I54" s="6" t="s">
        <v>25</v>
      </c>
      <c r="J54" s="18">
        <v>211</v>
      </c>
      <c r="K54" s="18">
        <v>617</v>
      </c>
      <c r="L54" s="18">
        <v>2883</v>
      </c>
      <c r="M54" s="18">
        <v>93276.714000000007</v>
      </c>
      <c r="N54" s="18">
        <v>3</v>
      </c>
      <c r="O54" s="18">
        <v>442.06973459715641</v>
      </c>
      <c r="P54" s="21">
        <v>2.9241706161137442</v>
      </c>
      <c r="Q54" s="21">
        <v>4.6726094003241494</v>
      </c>
      <c r="R54" s="18">
        <v>5279.814000000013</v>
      </c>
      <c r="S54" s="24">
        <v>5.6603773584905794E-2</v>
      </c>
      <c r="T54" s="18">
        <v>-1934.3859999999868</v>
      </c>
      <c r="U54" s="24">
        <v>-2.0738144784988744E-2</v>
      </c>
      <c r="V54" s="12" cm="1">
        <f t="array" ref="V54">SUMPRODUCT((B54=$B:$B)*(M54&lt;$M:$M))+1</f>
        <v>48</v>
      </c>
    </row>
    <row r="55" spans="1:22" x14ac:dyDescent="0.2">
      <c r="A55" s="14" t="str">
        <f t="shared" si="0"/>
        <v>2022Benny Wilder4</v>
      </c>
      <c r="B55" s="5">
        <v>2022</v>
      </c>
      <c r="C55" s="6" t="s">
        <v>79</v>
      </c>
      <c r="D55" s="6">
        <v>333866</v>
      </c>
      <c r="E55" s="6" t="s">
        <v>83</v>
      </c>
      <c r="F55" s="7">
        <v>1</v>
      </c>
      <c r="G55" s="7">
        <v>3</v>
      </c>
      <c r="H55" s="6" t="s">
        <v>22</v>
      </c>
      <c r="I55" s="6" t="s">
        <v>25</v>
      </c>
      <c r="J55" s="18">
        <v>40</v>
      </c>
      <c r="K55" s="18">
        <v>367</v>
      </c>
      <c r="L55" s="18">
        <v>2870</v>
      </c>
      <c r="M55" s="18">
        <v>92549.554000000004</v>
      </c>
      <c r="N55" s="18">
        <v>4</v>
      </c>
      <c r="O55" s="18">
        <v>2313.7388500000002</v>
      </c>
      <c r="P55" s="21">
        <v>9.1750000000000007</v>
      </c>
      <c r="Q55" s="21">
        <v>7.8201634877384194</v>
      </c>
      <c r="R55" s="18">
        <v>5238.6540000000095</v>
      </c>
      <c r="S55" s="24">
        <v>5.6603773584905759E-2</v>
      </c>
      <c r="T55" s="18">
        <v>3637.6240000000098</v>
      </c>
      <c r="U55" s="24">
        <v>3.9304608642414522E-2</v>
      </c>
      <c r="V55" s="12" cm="1">
        <f t="array" ref="V55">SUMPRODUCT((B55=$B:$B)*(M55&lt;$M:$M))+1</f>
        <v>49</v>
      </c>
    </row>
    <row r="56" spans="1:22" x14ac:dyDescent="0.2">
      <c r="A56" s="14" t="str">
        <f t="shared" si="0"/>
        <v>2022Benny Wilder5</v>
      </c>
      <c r="B56" s="5">
        <v>2022</v>
      </c>
      <c r="C56" s="6" t="s">
        <v>79</v>
      </c>
      <c r="D56" s="6">
        <v>399454</v>
      </c>
      <c r="E56" s="6" t="s">
        <v>84</v>
      </c>
      <c r="F56" s="7">
        <v>1</v>
      </c>
      <c r="G56" s="7">
        <v>1</v>
      </c>
      <c r="H56" s="6" t="s">
        <v>31</v>
      </c>
      <c r="I56" s="6" t="s">
        <v>29</v>
      </c>
      <c r="J56" s="18">
        <v>238</v>
      </c>
      <c r="K56" s="18">
        <v>509</v>
      </c>
      <c r="L56" s="18">
        <v>1705</v>
      </c>
      <c r="M56" s="18">
        <v>65306.428999999996</v>
      </c>
      <c r="N56" s="18">
        <v>5</v>
      </c>
      <c r="O56" s="18">
        <v>274.39676050420167</v>
      </c>
      <c r="P56" s="21">
        <v>2.1386554621848739</v>
      </c>
      <c r="Q56" s="21">
        <v>3.3497053045186642</v>
      </c>
      <c r="R56" s="18">
        <v>13566.578999999998</v>
      </c>
      <c r="S56" s="24">
        <v>0.20773726580579072</v>
      </c>
      <c r="T56" s="18">
        <v>5633.6289999999981</v>
      </c>
      <c r="U56" s="24">
        <v>8.6264539131361756E-2</v>
      </c>
      <c r="V56" s="12" cm="1">
        <f t="array" ref="V56">SUMPRODUCT((B56=$B:$B)*(M56&lt;$M:$M))+1</f>
        <v>73</v>
      </c>
    </row>
    <row r="57" spans="1:22" x14ac:dyDescent="0.2">
      <c r="A57" s="14" t="str">
        <f t="shared" si="0"/>
        <v>2022Benny Wilder6</v>
      </c>
      <c r="B57" s="5">
        <v>2022</v>
      </c>
      <c r="C57" s="6" t="s">
        <v>79</v>
      </c>
      <c r="D57" s="6">
        <v>107439</v>
      </c>
      <c r="E57" s="6" t="s">
        <v>85</v>
      </c>
      <c r="F57" s="7">
        <v>1</v>
      </c>
      <c r="G57" s="7">
        <v>4</v>
      </c>
      <c r="H57" s="6" t="s">
        <v>22</v>
      </c>
      <c r="I57" s="6" t="s">
        <v>29</v>
      </c>
      <c r="J57" s="18">
        <v>130</v>
      </c>
      <c r="K57" s="18">
        <v>298</v>
      </c>
      <c r="L57" s="18">
        <v>1163</v>
      </c>
      <c r="M57" s="18">
        <v>42133.421999999999</v>
      </c>
      <c r="N57" s="18">
        <v>6</v>
      </c>
      <c r="O57" s="18">
        <v>324.10324615384616</v>
      </c>
      <c r="P57" s="21">
        <v>2.2923076923076922</v>
      </c>
      <c r="Q57" s="21">
        <v>3.9026845637583891</v>
      </c>
      <c r="R57" s="18">
        <v>5648.4219999999987</v>
      </c>
      <c r="S57" s="24">
        <v>0.13406036661346896</v>
      </c>
      <c r="T57" s="18">
        <v>1292.8219999999983</v>
      </c>
      <c r="U57" s="24">
        <v>3.0684001883350426E-2</v>
      </c>
      <c r="V57" s="12" cm="1">
        <f t="array" ref="V57">SUMPRODUCT((B57=$B:$B)*(M57&lt;$M:$M))+1</f>
        <v>122</v>
      </c>
    </row>
    <row r="58" spans="1:22" x14ac:dyDescent="0.2">
      <c r="A58" s="14" t="str">
        <f t="shared" si="0"/>
        <v>2022Benny Wilder7</v>
      </c>
      <c r="B58" s="5">
        <v>2022</v>
      </c>
      <c r="C58" s="6" t="s">
        <v>79</v>
      </c>
      <c r="D58" s="6">
        <v>182104</v>
      </c>
      <c r="E58" s="6" t="s">
        <v>86</v>
      </c>
      <c r="F58" s="7">
        <v>1</v>
      </c>
      <c r="G58" s="7">
        <v>1</v>
      </c>
      <c r="H58" s="6" t="s">
        <v>31</v>
      </c>
      <c r="I58" s="6" t="s">
        <v>34</v>
      </c>
      <c r="J58" s="18">
        <v>13</v>
      </c>
      <c r="K58" s="18">
        <v>124</v>
      </c>
      <c r="L58" s="18">
        <v>241</v>
      </c>
      <c r="M58" s="18">
        <v>9494.5759999999991</v>
      </c>
      <c r="N58" s="18">
        <v>7</v>
      </c>
      <c r="O58" s="18">
        <v>730.35199999999998</v>
      </c>
      <c r="P58" s="21">
        <v>9.5384615384615383</v>
      </c>
      <c r="Q58" s="21">
        <v>1.9435483870967742</v>
      </c>
      <c r="R58" s="18">
        <v>1017.2759999999998</v>
      </c>
      <c r="S58" s="24">
        <v>0.10714285714285714</v>
      </c>
      <c r="T58" s="18">
        <v>495.47599999999989</v>
      </c>
      <c r="U58" s="24">
        <v>5.2185163402768055E-2</v>
      </c>
      <c r="V58" s="12" cm="1">
        <f t="array" ref="V58">SUMPRODUCT((B58=$B:$B)*(M58&lt;$M:$M))+1</f>
        <v>258</v>
      </c>
    </row>
    <row r="59" spans="1:22" x14ac:dyDescent="0.2">
      <c r="A59" s="14" t="str">
        <f t="shared" si="0"/>
        <v>2022Bill Hampton1</v>
      </c>
      <c r="B59" s="5">
        <v>2022</v>
      </c>
      <c r="C59" s="6" t="s">
        <v>87</v>
      </c>
      <c r="D59" s="6">
        <v>998761</v>
      </c>
      <c r="E59" s="6" t="s">
        <v>88</v>
      </c>
      <c r="F59" s="7">
        <v>4</v>
      </c>
      <c r="G59" s="7">
        <v>4</v>
      </c>
      <c r="H59" s="6" t="s">
        <v>31</v>
      </c>
      <c r="I59" s="6" t="s">
        <v>23</v>
      </c>
      <c r="J59" s="18">
        <v>241</v>
      </c>
      <c r="K59" s="18">
        <v>1155</v>
      </c>
      <c r="L59" s="18">
        <v>6327</v>
      </c>
      <c r="M59" s="18">
        <v>255839.82449999999</v>
      </c>
      <c r="N59" s="18">
        <v>1</v>
      </c>
      <c r="O59" s="18">
        <v>1061.5760352697096</v>
      </c>
      <c r="P59" s="21">
        <v>4.7925311203319501</v>
      </c>
      <c r="Q59" s="21">
        <v>5.4779220779220781</v>
      </c>
      <c r="R59" s="18">
        <v>52973.124499999976</v>
      </c>
      <c r="S59" s="24">
        <v>0.20705581941172718</v>
      </c>
      <c r="T59" s="18">
        <v>45081.124499999976</v>
      </c>
      <c r="U59" s="24">
        <v>0.17620839362325305</v>
      </c>
      <c r="V59" s="12" cm="1">
        <f t="array" ref="V59">SUMPRODUCT((B59=$B:$B)*(M59&lt;$M:$M))+1</f>
        <v>5</v>
      </c>
    </row>
    <row r="60" spans="1:22" x14ac:dyDescent="0.2">
      <c r="A60" s="14" t="str">
        <f t="shared" si="0"/>
        <v>2022Bill Hampton2</v>
      </c>
      <c r="B60" s="5">
        <v>2022</v>
      </c>
      <c r="C60" s="6" t="s">
        <v>87</v>
      </c>
      <c r="D60" s="6">
        <v>205478</v>
      </c>
      <c r="E60" s="6" t="s">
        <v>21</v>
      </c>
      <c r="F60" s="7">
        <v>4</v>
      </c>
      <c r="G60" s="7">
        <v>4</v>
      </c>
      <c r="H60" s="6" t="s">
        <v>22</v>
      </c>
      <c r="I60" s="6" t="s">
        <v>23</v>
      </c>
      <c r="J60" s="18">
        <v>250</v>
      </c>
      <c r="K60" s="18">
        <v>732</v>
      </c>
      <c r="L60" s="18">
        <v>5877</v>
      </c>
      <c r="M60" s="18">
        <v>192767.12</v>
      </c>
      <c r="N60" s="18">
        <v>2</v>
      </c>
      <c r="O60" s="18">
        <v>771.06848000000002</v>
      </c>
      <c r="P60" s="21">
        <v>2.9279999999999999</v>
      </c>
      <c r="Q60" s="21">
        <v>8.028688524590164</v>
      </c>
      <c r="R60" s="18">
        <v>20653.619999999995</v>
      </c>
      <c r="S60" s="24">
        <v>0.10714285714285712</v>
      </c>
      <c r="T60" s="18">
        <v>12935.119999999995</v>
      </c>
      <c r="U60" s="24">
        <v>6.7102314959107109E-2</v>
      </c>
      <c r="V60" s="12" cm="1">
        <f t="array" ref="V60">SUMPRODUCT((B60=$B:$B)*(M60&lt;$M:$M))+1</f>
        <v>7</v>
      </c>
    </row>
    <row r="61" spans="1:22" x14ac:dyDescent="0.2">
      <c r="A61" s="14" t="str">
        <f t="shared" si="0"/>
        <v>2022Bill Hampton3</v>
      </c>
      <c r="B61" s="5">
        <v>2022</v>
      </c>
      <c r="C61" s="6" t="s">
        <v>87</v>
      </c>
      <c r="D61" s="6">
        <v>884431</v>
      </c>
      <c r="E61" s="6" t="s">
        <v>89</v>
      </c>
      <c r="F61" s="7">
        <v>4</v>
      </c>
      <c r="G61" s="7">
        <v>4</v>
      </c>
      <c r="H61" s="6" t="s">
        <v>22</v>
      </c>
      <c r="I61" s="6" t="s">
        <v>25</v>
      </c>
      <c r="J61" s="18">
        <v>52</v>
      </c>
      <c r="K61" s="18">
        <v>261</v>
      </c>
      <c r="L61" s="18">
        <v>2353</v>
      </c>
      <c r="M61" s="18">
        <v>81045.384000000005</v>
      </c>
      <c r="N61" s="18">
        <v>3</v>
      </c>
      <c r="O61" s="18">
        <v>1558.565076923077</v>
      </c>
      <c r="P61" s="21">
        <v>5.0192307692307692</v>
      </c>
      <c r="Q61" s="21">
        <v>9.0153256704980844</v>
      </c>
      <c r="R61" s="18">
        <v>8683.4340000000084</v>
      </c>
      <c r="S61" s="24">
        <v>0.10714285714285723</v>
      </c>
      <c r="T61" s="18">
        <v>6970.9340000000084</v>
      </c>
      <c r="U61" s="24">
        <v>8.6012720971252454E-2</v>
      </c>
      <c r="V61" s="12" cm="1">
        <f t="array" ref="V61">SUMPRODUCT((B61=$B:$B)*(M61&lt;$M:$M))+1</f>
        <v>56</v>
      </c>
    </row>
    <row r="62" spans="1:22" x14ac:dyDescent="0.2">
      <c r="A62" s="14" t="str">
        <f t="shared" si="0"/>
        <v>2022Bill Hampton4</v>
      </c>
      <c r="B62" s="5">
        <v>2022</v>
      </c>
      <c r="C62" s="6" t="s">
        <v>87</v>
      </c>
      <c r="D62" s="6">
        <v>226667</v>
      </c>
      <c r="E62" s="6" t="s">
        <v>90</v>
      </c>
      <c r="F62" s="7">
        <v>4</v>
      </c>
      <c r="G62" s="7">
        <v>3</v>
      </c>
      <c r="H62" s="6" t="s">
        <v>22</v>
      </c>
      <c r="I62" s="6" t="s">
        <v>29</v>
      </c>
      <c r="J62" s="18">
        <v>28</v>
      </c>
      <c r="K62" s="18">
        <v>196</v>
      </c>
      <c r="L62" s="18">
        <v>1646</v>
      </c>
      <c r="M62" s="18">
        <v>60873.48</v>
      </c>
      <c r="N62" s="18">
        <v>4</v>
      </c>
      <c r="O62" s="18">
        <v>2174.0528571428572</v>
      </c>
      <c r="P62" s="21">
        <v>7</v>
      </c>
      <c r="Q62" s="21">
        <v>8.3979591836734695</v>
      </c>
      <c r="R62" s="18">
        <v>10145.580000000002</v>
      </c>
      <c r="S62" s="24">
        <v>0.16666666666666669</v>
      </c>
      <c r="T62" s="18">
        <v>9167.5800000000017</v>
      </c>
      <c r="U62" s="24">
        <v>0.15060055708988546</v>
      </c>
      <c r="V62" s="12" cm="1">
        <f t="array" ref="V62">SUMPRODUCT((B62=$B:$B)*(M62&lt;$M:$M))+1</f>
        <v>78</v>
      </c>
    </row>
    <row r="63" spans="1:22" x14ac:dyDescent="0.2">
      <c r="A63" s="14" t="str">
        <f t="shared" si="0"/>
        <v>2022Bill Hampton5</v>
      </c>
      <c r="B63" s="5">
        <v>2022</v>
      </c>
      <c r="C63" s="6" t="s">
        <v>87</v>
      </c>
      <c r="D63" s="6">
        <v>652151</v>
      </c>
      <c r="E63" s="6" t="s">
        <v>91</v>
      </c>
      <c r="F63" s="7">
        <v>4</v>
      </c>
      <c r="G63" s="7">
        <v>4</v>
      </c>
      <c r="H63" s="6" t="s">
        <v>22</v>
      </c>
      <c r="I63" s="6" t="s">
        <v>29</v>
      </c>
      <c r="J63" s="18">
        <v>248</v>
      </c>
      <c r="K63" s="18">
        <v>473</v>
      </c>
      <c r="L63" s="18">
        <v>1534</v>
      </c>
      <c r="M63" s="18">
        <v>54849.113000000099</v>
      </c>
      <c r="N63" s="18">
        <v>5</v>
      </c>
      <c r="O63" s="18">
        <v>221.16577822580686</v>
      </c>
      <c r="P63" s="21">
        <v>1.907258064516129</v>
      </c>
      <c r="Q63" s="21">
        <v>3.2431289640591965</v>
      </c>
      <c r="R63" s="18">
        <v>3684.963000000098</v>
      </c>
      <c r="S63" s="24">
        <v>6.7183638867598303E-2</v>
      </c>
      <c r="T63" s="18">
        <v>-3730.036999999902</v>
      </c>
      <c r="U63" s="24">
        <v>-6.800542061637159E-2</v>
      </c>
      <c r="V63" s="12" cm="1">
        <f t="array" ref="V63">SUMPRODUCT((B63=$B:$B)*(M63&lt;$M:$M))+1</f>
        <v>96</v>
      </c>
    </row>
    <row r="64" spans="1:22" x14ac:dyDescent="0.2">
      <c r="A64" s="14" t="str">
        <f t="shared" si="0"/>
        <v>2022Carmen Blakemoore1</v>
      </c>
      <c r="B64" s="5">
        <v>2022</v>
      </c>
      <c r="C64" s="6" t="s">
        <v>92</v>
      </c>
      <c r="D64" s="6">
        <v>642012</v>
      </c>
      <c r="E64" s="6" t="s">
        <v>93</v>
      </c>
      <c r="F64" s="7">
        <v>3</v>
      </c>
      <c r="G64" s="7">
        <v>4</v>
      </c>
      <c r="H64" s="6" t="s">
        <v>22</v>
      </c>
      <c r="I64" s="6" t="s">
        <v>23</v>
      </c>
      <c r="J64" s="18">
        <v>167</v>
      </c>
      <c r="K64" s="18">
        <v>673</v>
      </c>
      <c r="L64" s="18">
        <v>4927</v>
      </c>
      <c r="M64" s="18">
        <v>168629.31</v>
      </c>
      <c r="N64" s="18">
        <v>1</v>
      </c>
      <c r="O64" s="18">
        <v>1009.7563473053892</v>
      </c>
      <c r="P64" s="21">
        <v>4.0299401197604787</v>
      </c>
      <c r="Q64" s="21">
        <v>7.3209509658246654</v>
      </c>
      <c r="R64" s="18">
        <v>12491.059999999998</v>
      </c>
      <c r="S64" s="24">
        <v>7.4074074074074056E-2</v>
      </c>
      <c r="T64" s="18">
        <v>6188.659999999998</v>
      </c>
      <c r="U64" s="24">
        <v>3.6699788429425458E-2</v>
      </c>
      <c r="V64" s="12" cm="1">
        <f t="array" ref="V64">SUMPRODUCT((B64=$B:$B)*(M64&lt;$M:$M))+1</f>
        <v>16</v>
      </c>
    </row>
    <row r="65" spans="1:22" x14ac:dyDescent="0.2">
      <c r="A65" s="14" t="str">
        <f t="shared" si="0"/>
        <v>2022Carmen Blakemoore2</v>
      </c>
      <c r="B65" s="5">
        <v>2022</v>
      </c>
      <c r="C65" s="6" t="s">
        <v>92</v>
      </c>
      <c r="D65" s="6">
        <v>915359</v>
      </c>
      <c r="E65" s="6" t="s">
        <v>94</v>
      </c>
      <c r="F65" s="7">
        <v>3</v>
      </c>
      <c r="G65" s="7">
        <v>3</v>
      </c>
      <c r="H65" s="6" t="s">
        <v>31</v>
      </c>
      <c r="I65" s="6" t="s">
        <v>25</v>
      </c>
      <c r="J65" s="18">
        <v>194</v>
      </c>
      <c r="K65" s="18">
        <v>562</v>
      </c>
      <c r="L65" s="18">
        <v>3371</v>
      </c>
      <c r="M65" s="18">
        <v>123054.12820000001</v>
      </c>
      <c r="N65" s="18">
        <v>2</v>
      </c>
      <c r="O65" s="18">
        <v>634.29962989690728</v>
      </c>
      <c r="P65" s="21">
        <v>2.8969072164948453</v>
      </c>
      <c r="Q65" s="21">
        <v>5.9982206405693947</v>
      </c>
      <c r="R65" s="18">
        <v>15414.678200000009</v>
      </c>
      <c r="S65" s="24">
        <v>0.12526746095788446</v>
      </c>
      <c r="T65" s="18">
        <v>8348.4782000000087</v>
      </c>
      <c r="U65" s="24">
        <v>6.7843950642852216E-2</v>
      </c>
      <c r="V65" s="12" cm="1">
        <f t="array" ref="V65">SUMPRODUCT((B65=$B:$B)*(M65&lt;$M:$M))+1</f>
        <v>34</v>
      </c>
    </row>
    <row r="66" spans="1:22" x14ac:dyDescent="0.2">
      <c r="A66" s="14" t="str">
        <f t="shared" ref="A66:A129" si="1">B66&amp;C66&amp;N66</f>
        <v>2022Carmen Blakemoore3</v>
      </c>
      <c r="B66" s="5">
        <v>2022</v>
      </c>
      <c r="C66" s="6" t="s">
        <v>92</v>
      </c>
      <c r="D66" s="6">
        <v>621024</v>
      </c>
      <c r="E66" s="6" t="s">
        <v>95</v>
      </c>
      <c r="F66" s="7">
        <v>3</v>
      </c>
      <c r="G66" s="7">
        <v>3</v>
      </c>
      <c r="H66" s="6" t="s">
        <v>31</v>
      </c>
      <c r="I66" s="6" t="s">
        <v>25</v>
      </c>
      <c r="J66" s="18">
        <v>246</v>
      </c>
      <c r="K66" s="18">
        <v>661</v>
      </c>
      <c r="L66" s="18">
        <v>3409</v>
      </c>
      <c r="M66" s="18">
        <v>119894.0678</v>
      </c>
      <c r="N66" s="18">
        <v>3</v>
      </c>
      <c r="O66" s="18">
        <v>487.3742593495935</v>
      </c>
      <c r="P66" s="21">
        <v>2.6869918699186992</v>
      </c>
      <c r="Q66" s="21">
        <v>5.1573373676248107</v>
      </c>
      <c r="R66" s="18">
        <v>12601.41780000001</v>
      </c>
      <c r="S66" s="24">
        <v>0.10510459801081176</v>
      </c>
      <c r="T66" s="18">
        <v>3698.0178000000196</v>
      </c>
      <c r="U66" s="24">
        <v>3.0844043144560147E-2</v>
      </c>
      <c r="V66" s="12" cm="1">
        <f t="array" ref="V66">SUMPRODUCT((B66=$B:$B)*(M66&lt;$M:$M))+1</f>
        <v>36</v>
      </c>
    </row>
    <row r="67" spans="1:22" x14ac:dyDescent="0.2">
      <c r="A67" s="14" t="str">
        <f t="shared" si="1"/>
        <v>2022Carmen Blakemoore4</v>
      </c>
      <c r="B67" s="5">
        <v>2022</v>
      </c>
      <c r="C67" s="6" t="s">
        <v>92</v>
      </c>
      <c r="D67" s="6">
        <v>438205</v>
      </c>
      <c r="E67" s="6" t="s">
        <v>96</v>
      </c>
      <c r="F67" s="7">
        <v>3</v>
      </c>
      <c r="G67" s="7">
        <v>3</v>
      </c>
      <c r="H67" s="6" t="s">
        <v>31</v>
      </c>
      <c r="I67" s="6" t="s">
        <v>29</v>
      </c>
      <c r="J67" s="18">
        <v>120</v>
      </c>
      <c r="K67" s="18">
        <v>425</v>
      </c>
      <c r="L67" s="18">
        <v>1488</v>
      </c>
      <c r="M67" s="18">
        <v>59038.32</v>
      </c>
      <c r="N67" s="18">
        <v>4</v>
      </c>
      <c r="O67" s="18">
        <v>491.98599999999999</v>
      </c>
      <c r="P67" s="21">
        <v>3.5416666666666665</v>
      </c>
      <c r="Q67" s="21">
        <v>3.5011764705882351</v>
      </c>
      <c r="R67" s="18">
        <v>9839.7200000000012</v>
      </c>
      <c r="S67" s="24">
        <v>0.16666666666666669</v>
      </c>
      <c r="T67" s="18">
        <v>5379.3200000000015</v>
      </c>
      <c r="U67" s="24">
        <v>9.1115736355641588E-2</v>
      </c>
      <c r="V67" s="12" cm="1">
        <f t="array" ref="V67">SUMPRODUCT((B67=$B:$B)*(M67&lt;$M:$M))+1</f>
        <v>82</v>
      </c>
    </row>
    <row r="68" spans="1:22" x14ac:dyDescent="0.2">
      <c r="A68" s="14" t="str">
        <f t="shared" si="1"/>
        <v>2022Carmen Blakemoore5</v>
      </c>
      <c r="B68" s="5">
        <v>2022</v>
      </c>
      <c r="C68" s="6" t="s">
        <v>92</v>
      </c>
      <c r="D68" s="6">
        <v>870139</v>
      </c>
      <c r="E68" s="6" t="s">
        <v>97</v>
      </c>
      <c r="F68" s="7">
        <v>3</v>
      </c>
      <c r="G68" s="7">
        <v>3</v>
      </c>
      <c r="H68" s="6" t="s">
        <v>22</v>
      </c>
      <c r="I68" s="6" t="s">
        <v>29</v>
      </c>
      <c r="J68" s="18">
        <v>78</v>
      </c>
      <c r="K68" s="18">
        <v>288</v>
      </c>
      <c r="L68" s="18">
        <v>1399</v>
      </c>
      <c r="M68" s="18">
        <v>48525.175999999999</v>
      </c>
      <c r="N68" s="18">
        <v>5</v>
      </c>
      <c r="O68" s="18">
        <v>622.11764102564098</v>
      </c>
      <c r="P68" s="21">
        <v>3.6923076923076925</v>
      </c>
      <c r="Q68" s="21">
        <v>4.8576388888888893</v>
      </c>
      <c r="R68" s="18">
        <v>5199.1259999999966</v>
      </c>
      <c r="S68" s="24">
        <v>0.10714285714285707</v>
      </c>
      <c r="T68" s="18">
        <v>2286.1259999999966</v>
      </c>
      <c r="U68" s="24">
        <v>4.7112162972886416E-2</v>
      </c>
      <c r="V68" s="12" cm="1">
        <f t="array" ref="V68">SUMPRODUCT((B68=$B:$B)*(M68&lt;$M:$M))+1</f>
        <v>110</v>
      </c>
    </row>
    <row r="69" spans="1:22" x14ac:dyDescent="0.2">
      <c r="A69" s="14" t="str">
        <f t="shared" si="1"/>
        <v>2022Carmen Blakemoore6</v>
      </c>
      <c r="B69" s="5">
        <v>2022</v>
      </c>
      <c r="C69" s="6" t="s">
        <v>92</v>
      </c>
      <c r="D69" s="6">
        <v>423877</v>
      </c>
      <c r="E69" s="6" t="s">
        <v>98</v>
      </c>
      <c r="F69" s="7">
        <v>3</v>
      </c>
      <c r="G69" s="7">
        <v>4</v>
      </c>
      <c r="H69" s="6" t="s">
        <v>22</v>
      </c>
      <c r="I69" s="6" t="s">
        <v>29</v>
      </c>
      <c r="J69" s="18">
        <v>105</v>
      </c>
      <c r="K69" s="18">
        <v>200</v>
      </c>
      <c r="L69" s="18">
        <v>825</v>
      </c>
      <c r="M69" s="18">
        <v>31753.86</v>
      </c>
      <c r="N69" s="18">
        <v>6</v>
      </c>
      <c r="O69" s="18">
        <v>302.41771428571428</v>
      </c>
      <c r="P69" s="21">
        <v>1.9047619047619047</v>
      </c>
      <c r="Q69" s="21">
        <v>4.125</v>
      </c>
      <c r="R69" s="18">
        <v>5292.3100000000013</v>
      </c>
      <c r="S69" s="24">
        <v>0.16666666666666671</v>
      </c>
      <c r="T69" s="18">
        <v>1588.5100000000011</v>
      </c>
      <c r="U69" s="24">
        <v>5.002572915544759E-2</v>
      </c>
      <c r="V69" s="12" cm="1">
        <f t="array" ref="V69">SUMPRODUCT((B69=$B:$B)*(M69&lt;$M:$M))+1</f>
        <v>145</v>
      </c>
    </row>
    <row r="70" spans="1:22" x14ac:dyDescent="0.2">
      <c r="A70" s="14" t="str">
        <f t="shared" si="1"/>
        <v>2022Carmen Blakemoore7</v>
      </c>
      <c r="B70" s="5">
        <v>2022</v>
      </c>
      <c r="C70" s="6" t="s">
        <v>92</v>
      </c>
      <c r="D70" s="6">
        <v>692504</v>
      </c>
      <c r="E70" s="6" t="s">
        <v>99</v>
      </c>
      <c r="F70" s="7">
        <v>3</v>
      </c>
      <c r="G70" s="7">
        <v>3</v>
      </c>
      <c r="H70" s="6" t="s">
        <v>31</v>
      </c>
      <c r="I70" s="6" t="s">
        <v>29</v>
      </c>
      <c r="J70" s="18">
        <v>47</v>
      </c>
      <c r="K70" s="18">
        <v>213</v>
      </c>
      <c r="L70" s="18">
        <v>765</v>
      </c>
      <c r="M70" s="18">
        <v>30383.998</v>
      </c>
      <c r="N70" s="18">
        <v>7</v>
      </c>
      <c r="O70" s="18">
        <v>646.46804255319148</v>
      </c>
      <c r="P70" s="21">
        <v>4.5319148936170217</v>
      </c>
      <c r="Q70" s="21">
        <v>3.591549295774648</v>
      </c>
      <c r="R70" s="18">
        <v>5722.648000000001</v>
      </c>
      <c r="S70" s="24">
        <v>0.18834414088626522</v>
      </c>
      <c r="T70" s="18">
        <v>3920.8480000000009</v>
      </c>
      <c r="U70" s="24">
        <v>0.12904318911553381</v>
      </c>
      <c r="V70" s="12" cm="1">
        <f t="array" ref="V70">SUMPRODUCT((B70=$B:$B)*(M70&lt;$M:$M))+1</f>
        <v>148</v>
      </c>
    </row>
    <row r="71" spans="1:22" x14ac:dyDescent="0.2">
      <c r="A71" s="14" t="str">
        <f t="shared" si="1"/>
        <v>2022Carmen Blakemoore8</v>
      </c>
      <c r="B71" s="5">
        <v>2022</v>
      </c>
      <c r="C71" s="6" t="s">
        <v>92</v>
      </c>
      <c r="D71" s="6">
        <v>531401</v>
      </c>
      <c r="E71" s="6" t="s">
        <v>100</v>
      </c>
      <c r="F71" s="7">
        <v>3</v>
      </c>
      <c r="G71" s="7">
        <v>3</v>
      </c>
      <c r="H71" s="6" t="s">
        <v>31</v>
      </c>
      <c r="I71" s="6" t="s">
        <v>29</v>
      </c>
      <c r="J71" s="18">
        <v>81</v>
      </c>
      <c r="K71" s="18">
        <v>176</v>
      </c>
      <c r="L71" s="18">
        <v>631</v>
      </c>
      <c r="M71" s="18">
        <v>23255.056799999998</v>
      </c>
      <c r="N71" s="18">
        <v>8</v>
      </c>
      <c r="O71" s="18">
        <v>287.09946666666667</v>
      </c>
      <c r="P71" s="21">
        <v>2.1728395061728394</v>
      </c>
      <c r="Q71" s="21">
        <v>3.5852272727272729</v>
      </c>
      <c r="R71" s="18">
        <v>6894.6567999999988</v>
      </c>
      <c r="S71" s="24">
        <v>0.29647989507383182</v>
      </c>
      <c r="T71" s="18">
        <v>4012.8567999999987</v>
      </c>
      <c r="U71" s="24">
        <v>0.17255846048933318</v>
      </c>
      <c r="V71" s="12" cm="1">
        <f t="array" ref="V71">SUMPRODUCT((B71=$B:$B)*(M71&lt;$M:$M))+1</f>
        <v>170</v>
      </c>
    </row>
    <row r="72" spans="1:22" x14ac:dyDescent="0.2">
      <c r="A72" s="14" t="str">
        <f t="shared" si="1"/>
        <v>2022Carmen Blakemoore9</v>
      </c>
      <c r="B72" s="5">
        <v>2022</v>
      </c>
      <c r="C72" s="6" t="s">
        <v>92</v>
      </c>
      <c r="D72" s="6">
        <v>529212</v>
      </c>
      <c r="E72" s="6" t="s">
        <v>101</v>
      </c>
      <c r="F72" s="7">
        <v>3</v>
      </c>
      <c r="G72" s="7">
        <v>2</v>
      </c>
      <c r="H72" s="6" t="s">
        <v>22</v>
      </c>
      <c r="I72" s="6" t="s">
        <v>34</v>
      </c>
      <c r="J72" s="18">
        <v>29</v>
      </c>
      <c r="K72" s="18">
        <v>126</v>
      </c>
      <c r="L72" s="18">
        <v>324</v>
      </c>
      <c r="M72" s="18">
        <v>10305.062400000001</v>
      </c>
      <c r="N72" s="18">
        <v>9</v>
      </c>
      <c r="O72" s="18">
        <v>355.34697931034486</v>
      </c>
      <c r="P72" s="21">
        <v>4.3448275862068968</v>
      </c>
      <c r="Q72" s="21">
        <v>2.5714285714285716</v>
      </c>
      <c r="R72" s="18">
        <v>3456.4124000000011</v>
      </c>
      <c r="S72" s="24">
        <v>0.33540916743987897</v>
      </c>
      <c r="T72" s="18">
        <v>2351.2124000000013</v>
      </c>
      <c r="U72" s="24">
        <v>0.22816090856470711</v>
      </c>
      <c r="V72" s="12" cm="1">
        <f t="array" ref="V72">SUMPRODUCT((B72=$B:$B)*(M72&lt;$M:$M))+1</f>
        <v>244</v>
      </c>
    </row>
    <row r="73" spans="1:22" x14ac:dyDescent="0.2">
      <c r="A73" s="14" t="str">
        <f t="shared" si="1"/>
        <v>2022Carmen Blakemoore10</v>
      </c>
      <c r="B73" s="5">
        <v>2022</v>
      </c>
      <c r="C73" s="6" t="s">
        <v>92</v>
      </c>
      <c r="D73" s="6">
        <v>864241</v>
      </c>
      <c r="E73" s="6" t="s">
        <v>102</v>
      </c>
      <c r="F73" s="7">
        <v>3</v>
      </c>
      <c r="G73" s="7">
        <v>2</v>
      </c>
      <c r="H73" s="6" t="s">
        <v>22</v>
      </c>
      <c r="I73" s="6" t="s">
        <v>34</v>
      </c>
      <c r="J73" s="18">
        <v>17</v>
      </c>
      <c r="K73" s="18">
        <v>26</v>
      </c>
      <c r="L73" s="18">
        <v>136</v>
      </c>
      <c r="M73" s="18">
        <v>4950.55</v>
      </c>
      <c r="N73" s="18">
        <v>10</v>
      </c>
      <c r="O73" s="18">
        <v>291.2088235294118</v>
      </c>
      <c r="P73" s="21">
        <v>1.5294117647058822</v>
      </c>
      <c r="Q73" s="21">
        <v>5.2307692307692308</v>
      </c>
      <c r="R73" s="18">
        <v>450.05000000000018</v>
      </c>
      <c r="S73" s="24">
        <v>9.0909090909090939E-2</v>
      </c>
      <c r="T73" s="18">
        <v>-142.14999999999986</v>
      </c>
      <c r="U73" s="24">
        <v>-2.8713981274807822E-2</v>
      </c>
      <c r="V73" s="12" cm="1">
        <f t="array" ref="V73">SUMPRODUCT((B73=$B:$B)*(M73&lt;$M:$M))+1</f>
        <v>348</v>
      </c>
    </row>
    <row r="74" spans="1:22" x14ac:dyDescent="0.2">
      <c r="A74" s="14" t="str">
        <f t="shared" si="1"/>
        <v>2022Carol Mathews1</v>
      </c>
      <c r="B74" s="5">
        <v>2022</v>
      </c>
      <c r="C74" s="6" t="s">
        <v>103</v>
      </c>
      <c r="D74" s="6">
        <v>635306</v>
      </c>
      <c r="E74" s="6" t="s">
        <v>104</v>
      </c>
      <c r="F74" s="7">
        <v>6</v>
      </c>
      <c r="G74" s="7">
        <v>6</v>
      </c>
      <c r="H74" s="6" t="s">
        <v>31</v>
      </c>
      <c r="I74" s="6" t="s">
        <v>34</v>
      </c>
      <c r="J74" s="18">
        <v>26</v>
      </c>
      <c r="K74" s="18">
        <v>68</v>
      </c>
      <c r="L74" s="18">
        <v>167</v>
      </c>
      <c r="M74" s="18">
        <v>9761.0640000000003</v>
      </c>
      <c r="N74" s="18">
        <v>1</v>
      </c>
      <c r="O74" s="18">
        <v>375.42553846153845</v>
      </c>
      <c r="P74" s="21">
        <v>2.6153846153846154</v>
      </c>
      <c r="Q74" s="21">
        <v>2.4558823529411766</v>
      </c>
      <c r="R74" s="18">
        <v>3247.6140000000005</v>
      </c>
      <c r="S74" s="24">
        <v>0.3327110651051976</v>
      </c>
      <c r="T74" s="18">
        <v>2253.8540000000003</v>
      </c>
      <c r="U74" s="24">
        <v>0.23090249177753575</v>
      </c>
      <c r="V74" s="12" cm="1">
        <f t="array" ref="V74">SUMPRODUCT((B74=$B:$B)*(M74&lt;$M:$M))+1</f>
        <v>252</v>
      </c>
    </row>
    <row r="75" spans="1:22" x14ac:dyDescent="0.2">
      <c r="A75" s="14" t="str">
        <f t="shared" si="1"/>
        <v>2022Carol Mathews2</v>
      </c>
      <c r="B75" s="5">
        <v>2022</v>
      </c>
      <c r="C75" s="6" t="s">
        <v>103</v>
      </c>
      <c r="D75" s="6">
        <v>507312</v>
      </c>
      <c r="E75" s="6" t="s">
        <v>105</v>
      </c>
      <c r="F75" s="7">
        <v>6</v>
      </c>
      <c r="G75" s="7">
        <v>6</v>
      </c>
      <c r="H75" s="6" t="s">
        <v>31</v>
      </c>
      <c r="I75" s="6" t="s">
        <v>34</v>
      </c>
      <c r="J75" s="18">
        <v>39</v>
      </c>
      <c r="K75" s="18">
        <v>77</v>
      </c>
      <c r="L75" s="18">
        <v>212</v>
      </c>
      <c r="M75" s="18">
        <v>8927.1039999999994</v>
      </c>
      <c r="N75" s="18">
        <v>2</v>
      </c>
      <c r="O75" s="18">
        <v>228.90010256410255</v>
      </c>
      <c r="P75" s="21">
        <v>1.9743589743589745</v>
      </c>
      <c r="Q75" s="21">
        <v>2.7532467532467533</v>
      </c>
      <c r="R75" s="18">
        <v>3396.503999999999</v>
      </c>
      <c r="S75" s="24">
        <v>0.38047097916636785</v>
      </c>
      <c r="T75" s="18">
        <v>1935.8739999999989</v>
      </c>
      <c r="U75" s="24">
        <v>0.21685352831108487</v>
      </c>
      <c r="V75" s="12" cm="1">
        <f t="array" ref="V75">SUMPRODUCT((B75=$B:$B)*(M75&lt;$M:$M))+1</f>
        <v>265</v>
      </c>
    </row>
    <row r="76" spans="1:22" x14ac:dyDescent="0.2">
      <c r="A76" s="14" t="str">
        <f t="shared" si="1"/>
        <v>2022Carol Mathews3</v>
      </c>
      <c r="B76" s="5">
        <v>2022</v>
      </c>
      <c r="C76" s="6" t="s">
        <v>103</v>
      </c>
      <c r="D76" s="6">
        <v>160544</v>
      </c>
      <c r="E76" s="6" t="s">
        <v>106</v>
      </c>
      <c r="F76" s="7">
        <v>6</v>
      </c>
      <c r="G76" s="7">
        <v>6</v>
      </c>
      <c r="H76" s="6" t="s">
        <v>31</v>
      </c>
      <c r="I76" s="6" t="s">
        <v>34</v>
      </c>
      <c r="J76" s="18">
        <v>30</v>
      </c>
      <c r="K76" s="18">
        <v>65</v>
      </c>
      <c r="L76" s="18">
        <v>192</v>
      </c>
      <c r="M76" s="18">
        <v>8897.6640000000007</v>
      </c>
      <c r="N76" s="18">
        <v>3</v>
      </c>
      <c r="O76" s="18">
        <v>296.58880000000005</v>
      </c>
      <c r="P76" s="21">
        <v>2.1666666666666665</v>
      </c>
      <c r="Q76" s="21">
        <v>2.953846153846154</v>
      </c>
      <c r="R76" s="18">
        <v>3120.514000000001</v>
      </c>
      <c r="S76" s="24">
        <v>0.35071160250600614</v>
      </c>
      <c r="T76" s="18">
        <v>1989.264000000001</v>
      </c>
      <c r="U76" s="24">
        <v>0.22357149022485012</v>
      </c>
      <c r="V76" s="12" cm="1">
        <f t="array" ref="V76">SUMPRODUCT((B76=$B:$B)*(M76&lt;$M:$M))+1</f>
        <v>266</v>
      </c>
    </row>
    <row r="77" spans="1:22" x14ac:dyDescent="0.2">
      <c r="A77" s="14" t="str">
        <f t="shared" si="1"/>
        <v>2022Carol Mathews4</v>
      </c>
      <c r="B77" s="5">
        <v>2022</v>
      </c>
      <c r="C77" s="6" t="s">
        <v>103</v>
      </c>
      <c r="D77" s="6">
        <v>765294</v>
      </c>
      <c r="E77" s="6" t="s">
        <v>107</v>
      </c>
      <c r="F77" s="7">
        <v>6</v>
      </c>
      <c r="G77" s="7">
        <v>6</v>
      </c>
      <c r="H77" s="6" t="s">
        <v>31</v>
      </c>
      <c r="I77" s="6" t="s">
        <v>34</v>
      </c>
      <c r="J77" s="18">
        <v>27</v>
      </c>
      <c r="K77" s="18">
        <v>72</v>
      </c>
      <c r="L77" s="18">
        <v>162</v>
      </c>
      <c r="M77" s="18">
        <v>8862.7039999999997</v>
      </c>
      <c r="N77" s="18">
        <v>4</v>
      </c>
      <c r="O77" s="18">
        <v>328.2482962962963</v>
      </c>
      <c r="P77" s="21">
        <v>2.6666666666666665</v>
      </c>
      <c r="Q77" s="21">
        <v>2.25</v>
      </c>
      <c r="R77" s="18">
        <v>3067.5039999999999</v>
      </c>
      <c r="S77" s="24">
        <v>0.34611378197895359</v>
      </c>
      <c r="T77" s="18">
        <v>2034.3639999999998</v>
      </c>
      <c r="U77" s="24">
        <v>0.22954213522193676</v>
      </c>
      <c r="V77" s="12" cm="1">
        <f t="array" ref="V77">SUMPRODUCT((B77=$B:$B)*(M77&lt;$M:$M))+1</f>
        <v>268</v>
      </c>
    </row>
    <row r="78" spans="1:22" x14ac:dyDescent="0.2">
      <c r="A78" s="14" t="str">
        <f t="shared" si="1"/>
        <v>2022Carol Mathews5</v>
      </c>
      <c r="B78" s="5">
        <v>2022</v>
      </c>
      <c r="C78" s="6" t="s">
        <v>103</v>
      </c>
      <c r="D78" s="6">
        <v>772869</v>
      </c>
      <c r="E78" s="6" t="s">
        <v>108</v>
      </c>
      <c r="F78" s="7">
        <v>6</v>
      </c>
      <c r="G78" s="7">
        <v>6</v>
      </c>
      <c r="H78" s="6" t="s">
        <v>31</v>
      </c>
      <c r="I78" s="6" t="s">
        <v>34</v>
      </c>
      <c r="J78" s="18">
        <v>27</v>
      </c>
      <c r="K78" s="18">
        <v>59</v>
      </c>
      <c r="L78" s="18">
        <v>140</v>
      </c>
      <c r="M78" s="18">
        <v>8057.28</v>
      </c>
      <c r="N78" s="18">
        <v>5</v>
      </c>
      <c r="O78" s="18">
        <v>298.41777777777776</v>
      </c>
      <c r="P78" s="21">
        <v>2.1851851851851851</v>
      </c>
      <c r="Q78" s="21">
        <v>2.3728813559322033</v>
      </c>
      <c r="R78" s="18">
        <v>3065.6799999999994</v>
      </c>
      <c r="S78" s="24">
        <v>0.38048572222884142</v>
      </c>
      <c r="T78" s="18">
        <v>2046.9299999999994</v>
      </c>
      <c r="U78" s="24">
        <v>0.25404727153580359</v>
      </c>
      <c r="V78" s="12" cm="1">
        <f t="array" ref="V78">SUMPRODUCT((B78=$B:$B)*(M78&lt;$M:$M))+1</f>
        <v>285</v>
      </c>
    </row>
    <row r="79" spans="1:22" x14ac:dyDescent="0.2">
      <c r="A79" s="14" t="str">
        <f t="shared" si="1"/>
        <v>2022Carol Mathews6</v>
      </c>
      <c r="B79" s="5">
        <v>2022</v>
      </c>
      <c r="C79" s="6" t="s">
        <v>103</v>
      </c>
      <c r="D79" s="6">
        <v>364956</v>
      </c>
      <c r="E79" s="6" t="s">
        <v>109</v>
      </c>
      <c r="F79" s="7">
        <v>6</v>
      </c>
      <c r="G79" s="7">
        <v>6</v>
      </c>
      <c r="H79" s="6" t="s">
        <v>31</v>
      </c>
      <c r="I79" s="6" t="s">
        <v>34</v>
      </c>
      <c r="J79" s="18">
        <v>39</v>
      </c>
      <c r="K79" s="18">
        <v>57</v>
      </c>
      <c r="L79" s="18">
        <v>156</v>
      </c>
      <c r="M79" s="18">
        <v>7723.5519999999997</v>
      </c>
      <c r="N79" s="18">
        <v>6</v>
      </c>
      <c r="O79" s="18">
        <v>198.03979487179487</v>
      </c>
      <c r="P79" s="21">
        <v>1.4615384615384615</v>
      </c>
      <c r="Q79" s="21">
        <v>2.736842105263158</v>
      </c>
      <c r="R79" s="18">
        <v>2867.3019999999997</v>
      </c>
      <c r="S79" s="24">
        <v>0.37124136666652852</v>
      </c>
      <c r="T79" s="18">
        <v>1431.0519999999997</v>
      </c>
      <c r="U79" s="24">
        <v>0.18528418012852113</v>
      </c>
      <c r="V79" s="12" cm="1">
        <f t="array" ref="V79">SUMPRODUCT((B79=$B:$B)*(M79&lt;$M:$M))+1</f>
        <v>291</v>
      </c>
    </row>
    <row r="80" spans="1:22" x14ac:dyDescent="0.2">
      <c r="A80" s="14" t="str">
        <f t="shared" si="1"/>
        <v>2022Carol Mathews7</v>
      </c>
      <c r="B80" s="5">
        <v>2022</v>
      </c>
      <c r="C80" s="6" t="s">
        <v>103</v>
      </c>
      <c r="D80" s="6">
        <v>852968</v>
      </c>
      <c r="E80" s="6" t="s">
        <v>110</v>
      </c>
      <c r="F80" s="7">
        <v>6</v>
      </c>
      <c r="G80" s="7">
        <v>6</v>
      </c>
      <c r="H80" s="6" t="s">
        <v>31</v>
      </c>
      <c r="I80" s="6" t="s">
        <v>34</v>
      </c>
      <c r="J80" s="18">
        <v>20</v>
      </c>
      <c r="K80" s="18">
        <v>43</v>
      </c>
      <c r="L80" s="18">
        <v>124</v>
      </c>
      <c r="M80" s="18">
        <v>7496.6080000000002</v>
      </c>
      <c r="N80" s="18">
        <v>7</v>
      </c>
      <c r="O80" s="18">
        <v>374.8304</v>
      </c>
      <c r="P80" s="21">
        <v>2.15</v>
      </c>
      <c r="Q80" s="21">
        <v>2.8837209302325579</v>
      </c>
      <c r="R80" s="18">
        <v>2859.6580000000004</v>
      </c>
      <c r="S80" s="24">
        <v>0.38146025509136938</v>
      </c>
      <c r="T80" s="18">
        <v>2105.9080000000004</v>
      </c>
      <c r="U80" s="24">
        <v>0.28091478172528167</v>
      </c>
      <c r="V80" s="12" cm="1">
        <f t="array" ref="V80">SUMPRODUCT((B80=$B:$B)*(M80&lt;$M:$M))+1</f>
        <v>293</v>
      </c>
    </row>
    <row r="81" spans="1:22" x14ac:dyDescent="0.2">
      <c r="A81" s="14" t="str">
        <f t="shared" si="1"/>
        <v>2022Carol Mathews8</v>
      </c>
      <c r="B81" s="5">
        <v>2022</v>
      </c>
      <c r="C81" s="6" t="s">
        <v>103</v>
      </c>
      <c r="D81" s="6">
        <v>766167</v>
      </c>
      <c r="E81" s="6" t="s">
        <v>111</v>
      </c>
      <c r="F81" s="7">
        <v>6</v>
      </c>
      <c r="G81" s="7">
        <v>6</v>
      </c>
      <c r="H81" s="6" t="s">
        <v>31</v>
      </c>
      <c r="I81" s="6" t="s">
        <v>34</v>
      </c>
      <c r="J81" s="18">
        <v>34</v>
      </c>
      <c r="K81" s="18">
        <v>62</v>
      </c>
      <c r="L81" s="18">
        <v>152</v>
      </c>
      <c r="M81" s="18">
        <v>7492.384</v>
      </c>
      <c r="N81" s="18">
        <v>8</v>
      </c>
      <c r="O81" s="18">
        <v>220.36423529411763</v>
      </c>
      <c r="P81" s="21">
        <v>1.8235294117647058</v>
      </c>
      <c r="Q81" s="21">
        <v>2.4516129032258065</v>
      </c>
      <c r="R81" s="18">
        <v>2891.8339999999998</v>
      </c>
      <c r="S81" s="24">
        <v>0.38596980613914073</v>
      </c>
      <c r="T81" s="18">
        <v>1624.3339999999998</v>
      </c>
      <c r="U81" s="24">
        <v>0.21679801782716954</v>
      </c>
      <c r="V81" s="12" cm="1">
        <f t="array" ref="V81">SUMPRODUCT((B81=$B:$B)*(M81&lt;$M:$M))+1</f>
        <v>294</v>
      </c>
    </row>
    <row r="82" spans="1:22" x14ac:dyDescent="0.2">
      <c r="A82" s="14" t="str">
        <f t="shared" si="1"/>
        <v>2022Carol Mathews9</v>
      </c>
      <c r="B82" s="5">
        <v>2022</v>
      </c>
      <c r="C82" s="6" t="s">
        <v>103</v>
      </c>
      <c r="D82" s="6">
        <v>833196</v>
      </c>
      <c r="E82" s="6" t="s">
        <v>112</v>
      </c>
      <c r="F82" s="7">
        <v>6</v>
      </c>
      <c r="G82" s="7">
        <v>6</v>
      </c>
      <c r="H82" s="6" t="s">
        <v>31</v>
      </c>
      <c r="I82" s="6" t="s">
        <v>34</v>
      </c>
      <c r="J82" s="18">
        <v>19</v>
      </c>
      <c r="K82" s="18">
        <v>45</v>
      </c>
      <c r="L82" s="18">
        <v>108</v>
      </c>
      <c r="M82" s="18">
        <v>7073.5360000000001</v>
      </c>
      <c r="N82" s="18">
        <v>9</v>
      </c>
      <c r="O82" s="18">
        <v>372.29136842105265</v>
      </c>
      <c r="P82" s="21">
        <v>2.3684210526315788</v>
      </c>
      <c r="Q82" s="21">
        <v>2.4</v>
      </c>
      <c r="R82" s="18">
        <v>2113.1360000000004</v>
      </c>
      <c r="S82" s="24">
        <v>0.29873828308783618</v>
      </c>
      <c r="T82" s="18">
        <v>1393.1260000000004</v>
      </c>
      <c r="U82" s="24">
        <v>0.19694902238427858</v>
      </c>
      <c r="V82" s="12" cm="1">
        <f t="array" ref="V82">SUMPRODUCT((B82=$B:$B)*(M82&lt;$M:$M))+1</f>
        <v>303</v>
      </c>
    </row>
    <row r="83" spans="1:22" x14ac:dyDescent="0.2">
      <c r="A83" s="14" t="str">
        <f t="shared" si="1"/>
        <v>2022Carol Mathews10</v>
      </c>
      <c r="B83" s="5">
        <v>2022</v>
      </c>
      <c r="C83" s="6" t="s">
        <v>103</v>
      </c>
      <c r="D83" s="6">
        <v>619986</v>
      </c>
      <c r="E83" s="6" t="s">
        <v>113</v>
      </c>
      <c r="F83" s="7">
        <v>6</v>
      </c>
      <c r="G83" s="7">
        <v>6</v>
      </c>
      <c r="H83" s="6" t="s">
        <v>31</v>
      </c>
      <c r="I83" s="6" t="s">
        <v>34</v>
      </c>
      <c r="J83" s="18">
        <v>28</v>
      </c>
      <c r="K83" s="18">
        <v>53</v>
      </c>
      <c r="L83" s="18">
        <v>139</v>
      </c>
      <c r="M83" s="18">
        <v>7068.4880000000003</v>
      </c>
      <c r="N83" s="18">
        <v>10</v>
      </c>
      <c r="O83" s="18">
        <v>252.446</v>
      </c>
      <c r="P83" s="21">
        <v>1.8928571428571428</v>
      </c>
      <c r="Q83" s="21">
        <v>2.6226415094339623</v>
      </c>
      <c r="R83" s="18">
        <v>2317.4380000000001</v>
      </c>
      <c r="S83" s="24">
        <v>0.32785483967717</v>
      </c>
      <c r="T83" s="18">
        <v>1271.808</v>
      </c>
      <c r="U83" s="24">
        <v>0.17992645669059634</v>
      </c>
      <c r="V83" s="12" cm="1">
        <f t="array" ref="V83">SUMPRODUCT((B83=$B:$B)*(M83&lt;$M:$M))+1</f>
        <v>304</v>
      </c>
    </row>
    <row r="84" spans="1:22" x14ac:dyDescent="0.2">
      <c r="A84" s="14" t="str">
        <f t="shared" si="1"/>
        <v>2022Carol Mathews11</v>
      </c>
      <c r="B84" s="5">
        <v>2022</v>
      </c>
      <c r="C84" s="6" t="s">
        <v>103</v>
      </c>
      <c r="D84" s="6">
        <v>800587</v>
      </c>
      <c r="E84" s="6" t="s">
        <v>114</v>
      </c>
      <c r="F84" s="7">
        <v>6</v>
      </c>
      <c r="G84" s="7">
        <v>6</v>
      </c>
      <c r="H84" s="6" t="s">
        <v>31</v>
      </c>
      <c r="I84" s="6" t="s">
        <v>34</v>
      </c>
      <c r="J84" s="18">
        <v>23</v>
      </c>
      <c r="K84" s="18">
        <v>41</v>
      </c>
      <c r="L84" s="18">
        <v>95</v>
      </c>
      <c r="M84" s="18">
        <v>5656.04</v>
      </c>
      <c r="N84" s="18">
        <v>11</v>
      </c>
      <c r="O84" s="18">
        <v>245.91478260869565</v>
      </c>
      <c r="P84" s="21">
        <v>1.7826086956521738</v>
      </c>
      <c r="Q84" s="21">
        <v>2.3170731707317072</v>
      </c>
      <c r="R84" s="18">
        <v>1947.69</v>
      </c>
      <c r="S84" s="24">
        <v>0.34435576834675852</v>
      </c>
      <c r="T84" s="18">
        <v>1091.44</v>
      </c>
      <c r="U84" s="24">
        <v>0.19296893232721127</v>
      </c>
      <c r="V84" s="12" cm="1">
        <f t="array" ref="V84">SUMPRODUCT((B84=$B:$B)*(M84&lt;$M:$M))+1</f>
        <v>331</v>
      </c>
    </row>
    <row r="85" spans="1:22" x14ac:dyDescent="0.2">
      <c r="A85" s="14" t="str">
        <f t="shared" si="1"/>
        <v>2022Carol Mathews12</v>
      </c>
      <c r="B85" s="5">
        <v>2022</v>
      </c>
      <c r="C85" s="6" t="s">
        <v>103</v>
      </c>
      <c r="D85" s="6">
        <v>776236</v>
      </c>
      <c r="E85" s="6" t="s">
        <v>115</v>
      </c>
      <c r="F85" s="7">
        <v>6</v>
      </c>
      <c r="G85" s="7">
        <v>6</v>
      </c>
      <c r="H85" s="6" t="s">
        <v>31</v>
      </c>
      <c r="I85" s="6" t="s">
        <v>34</v>
      </c>
      <c r="J85" s="18">
        <v>23</v>
      </c>
      <c r="K85" s="18">
        <v>41</v>
      </c>
      <c r="L85" s="18">
        <v>83</v>
      </c>
      <c r="M85" s="18">
        <v>5353.7359999999999</v>
      </c>
      <c r="N85" s="18">
        <v>12</v>
      </c>
      <c r="O85" s="18">
        <v>232.77113043478261</v>
      </c>
      <c r="P85" s="21">
        <v>1.7826086956521738</v>
      </c>
      <c r="Q85" s="21">
        <v>2.024390243902439</v>
      </c>
      <c r="R85" s="18">
        <v>1843.2359999999999</v>
      </c>
      <c r="S85" s="24">
        <v>0.34428966986792026</v>
      </c>
      <c r="T85" s="18">
        <v>986.98599999999988</v>
      </c>
      <c r="U85" s="24">
        <v>0.18435462637679556</v>
      </c>
      <c r="V85" s="12" cm="1">
        <f t="array" ref="V85">SUMPRODUCT((B85=$B:$B)*(M85&lt;$M:$M))+1</f>
        <v>335</v>
      </c>
    </row>
    <row r="86" spans="1:22" x14ac:dyDescent="0.2">
      <c r="A86" s="14" t="str">
        <f t="shared" si="1"/>
        <v>2022Carol Mathews13</v>
      </c>
      <c r="B86" s="5">
        <v>2022</v>
      </c>
      <c r="C86" s="6" t="s">
        <v>103</v>
      </c>
      <c r="D86" s="6">
        <v>687380</v>
      </c>
      <c r="E86" s="6" t="s">
        <v>116</v>
      </c>
      <c r="F86" s="7">
        <v>6</v>
      </c>
      <c r="G86" s="7">
        <v>6</v>
      </c>
      <c r="H86" s="6" t="s">
        <v>31</v>
      </c>
      <c r="I86" s="6" t="s">
        <v>34</v>
      </c>
      <c r="J86" s="18">
        <v>8</v>
      </c>
      <c r="K86" s="18">
        <v>10</v>
      </c>
      <c r="L86" s="18">
        <v>92</v>
      </c>
      <c r="M86" s="18">
        <v>5294.4639999999999</v>
      </c>
      <c r="N86" s="18">
        <v>13</v>
      </c>
      <c r="O86" s="18">
        <v>661.80799999999999</v>
      </c>
      <c r="P86" s="21">
        <v>1.25</v>
      </c>
      <c r="Q86" s="21">
        <v>9.1999999999999993</v>
      </c>
      <c r="R86" s="18">
        <v>2253.364</v>
      </c>
      <c r="S86" s="24">
        <v>0.42560757802867299</v>
      </c>
      <c r="T86" s="18">
        <v>1960.864</v>
      </c>
      <c r="U86" s="24">
        <v>0.37036119236999254</v>
      </c>
      <c r="V86" s="12" cm="1">
        <f t="array" ref="V86">SUMPRODUCT((B86=$B:$B)*(M86&lt;$M:$M))+1</f>
        <v>337</v>
      </c>
    </row>
    <row r="87" spans="1:22" x14ac:dyDescent="0.2">
      <c r="A87" s="14" t="str">
        <f t="shared" si="1"/>
        <v>2022Carol Mathews14</v>
      </c>
      <c r="B87" s="5">
        <v>2022</v>
      </c>
      <c r="C87" s="6" t="s">
        <v>103</v>
      </c>
      <c r="D87" s="6">
        <v>692982</v>
      </c>
      <c r="E87" s="6" t="s">
        <v>117</v>
      </c>
      <c r="F87" s="7">
        <v>6</v>
      </c>
      <c r="G87" s="7">
        <v>6</v>
      </c>
      <c r="H87" s="6" t="s">
        <v>31</v>
      </c>
      <c r="I87" s="6" t="s">
        <v>34</v>
      </c>
      <c r="J87" s="18">
        <v>10</v>
      </c>
      <c r="K87" s="18">
        <v>33</v>
      </c>
      <c r="L87" s="18">
        <v>87</v>
      </c>
      <c r="M87" s="18">
        <v>4900.9040000000005</v>
      </c>
      <c r="N87" s="18">
        <v>14</v>
      </c>
      <c r="O87" s="18">
        <v>490.09040000000005</v>
      </c>
      <c r="P87" s="21">
        <v>3.3</v>
      </c>
      <c r="Q87" s="21">
        <v>2.6363636363636362</v>
      </c>
      <c r="R87" s="18">
        <v>1566.1040000000003</v>
      </c>
      <c r="S87" s="24">
        <v>0.31955410675255019</v>
      </c>
      <c r="T87" s="18">
        <v>1176.0940000000003</v>
      </c>
      <c r="U87" s="24">
        <v>0.23997491075115943</v>
      </c>
      <c r="V87" s="12" cm="1">
        <f t="array" ref="V87">SUMPRODUCT((B87=$B:$B)*(M87&lt;$M:$M))+1</f>
        <v>351</v>
      </c>
    </row>
    <row r="88" spans="1:22" x14ac:dyDescent="0.2">
      <c r="A88" s="14" t="str">
        <f t="shared" si="1"/>
        <v>2022Carol Mathews15</v>
      </c>
      <c r="B88" s="5">
        <v>2022</v>
      </c>
      <c r="C88" s="6" t="s">
        <v>103</v>
      </c>
      <c r="D88" s="6">
        <v>263517</v>
      </c>
      <c r="E88" s="6" t="s">
        <v>27</v>
      </c>
      <c r="F88" s="7">
        <v>6</v>
      </c>
      <c r="G88" s="7">
        <v>1</v>
      </c>
      <c r="H88" s="6" t="s">
        <v>22</v>
      </c>
      <c r="I88" s="6" t="s">
        <v>34</v>
      </c>
      <c r="J88" s="18">
        <v>21</v>
      </c>
      <c r="K88" s="18">
        <v>52</v>
      </c>
      <c r="L88" s="18">
        <v>106</v>
      </c>
      <c r="M88" s="18">
        <v>4695.66</v>
      </c>
      <c r="N88" s="18">
        <v>15</v>
      </c>
      <c r="O88" s="18">
        <v>223.60285714285715</v>
      </c>
      <c r="P88" s="21">
        <v>2.4761904761904763</v>
      </c>
      <c r="Q88" s="21">
        <v>2.0384615384615383</v>
      </c>
      <c r="R88" s="18">
        <v>782.60999999999967</v>
      </c>
      <c r="S88" s="24">
        <v>0.1666666666666666</v>
      </c>
      <c r="T88" s="18">
        <v>-17.390000000000327</v>
      </c>
      <c r="U88" s="24">
        <v>-3.7034197535597397E-3</v>
      </c>
      <c r="V88" s="12" cm="1">
        <f t="array" ref="V88">SUMPRODUCT((B88=$B:$B)*(M88&lt;$M:$M))+1</f>
        <v>352</v>
      </c>
    </row>
    <row r="89" spans="1:22" x14ac:dyDescent="0.2">
      <c r="A89" s="14" t="str">
        <f t="shared" si="1"/>
        <v>2022Carol Mathews16</v>
      </c>
      <c r="B89" s="5">
        <v>2022</v>
      </c>
      <c r="C89" s="6" t="s">
        <v>103</v>
      </c>
      <c r="D89" s="6">
        <v>937176</v>
      </c>
      <c r="E89" s="6" t="s">
        <v>118</v>
      </c>
      <c r="F89" s="7">
        <v>6</v>
      </c>
      <c r="G89" s="7">
        <v>6</v>
      </c>
      <c r="H89" s="6" t="s">
        <v>31</v>
      </c>
      <c r="I89" s="6" t="s">
        <v>34</v>
      </c>
      <c r="J89" s="18">
        <v>4</v>
      </c>
      <c r="K89" s="18">
        <v>17</v>
      </c>
      <c r="L89" s="18">
        <v>70</v>
      </c>
      <c r="M89" s="18">
        <v>4077.84</v>
      </c>
      <c r="N89" s="18">
        <v>16</v>
      </c>
      <c r="O89" s="18">
        <v>1019.46</v>
      </c>
      <c r="P89" s="21">
        <v>4.25</v>
      </c>
      <c r="Q89" s="21">
        <v>4.117647058823529</v>
      </c>
      <c r="R89" s="18">
        <v>1313.7400000000002</v>
      </c>
      <c r="S89" s="24">
        <v>0.32216565632785987</v>
      </c>
      <c r="T89" s="18">
        <v>1153.1100000000001</v>
      </c>
      <c r="U89" s="24">
        <v>0.28277470425519396</v>
      </c>
      <c r="V89" s="12" cm="1">
        <f t="array" ref="V89">SUMPRODUCT((B89=$B:$B)*(M89&lt;$M:$M))+1</f>
        <v>369</v>
      </c>
    </row>
    <row r="90" spans="1:22" x14ac:dyDescent="0.2">
      <c r="A90" s="14" t="str">
        <f t="shared" si="1"/>
        <v>2022Carol Mathews17</v>
      </c>
      <c r="B90" s="5">
        <v>2022</v>
      </c>
      <c r="C90" s="6" t="s">
        <v>103</v>
      </c>
      <c r="D90" s="6">
        <v>809850</v>
      </c>
      <c r="E90" s="6" t="s">
        <v>119</v>
      </c>
      <c r="F90" s="7">
        <v>6</v>
      </c>
      <c r="G90" s="7">
        <v>6</v>
      </c>
      <c r="H90" s="6" t="s">
        <v>31</v>
      </c>
      <c r="I90" s="6" t="s">
        <v>34</v>
      </c>
      <c r="J90" s="18">
        <v>9</v>
      </c>
      <c r="K90" s="18">
        <v>28</v>
      </c>
      <c r="L90" s="18">
        <v>82</v>
      </c>
      <c r="M90" s="18">
        <v>3821.7440000000001</v>
      </c>
      <c r="N90" s="18">
        <v>17</v>
      </c>
      <c r="O90" s="18">
        <v>424.63822222222223</v>
      </c>
      <c r="P90" s="21">
        <v>3.1111111111111112</v>
      </c>
      <c r="Q90" s="21">
        <v>2.9285714285714284</v>
      </c>
      <c r="R90" s="18">
        <v>1511.9940000000001</v>
      </c>
      <c r="S90" s="24">
        <v>0.39562932525046157</v>
      </c>
      <c r="T90" s="18">
        <v>1163.2340000000002</v>
      </c>
      <c r="U90" s="24">
        <v>0.30437255870618235</v>
      </c>
      <c r="V90" s="12" cm="1">
        <f t="array" ref="V90">SUMPRODUCT((B90=$B:$B)*(M90&lt;$M:$M))+1</f>
        <v>377</v>
      </c>
    </row>
    <row r="91" spans="1:22" x14ac:dyDescent="0.2">
      <c r="A91" s="14" t="str">
        <f t="shared" si="1"/>
        <v>2022Carol Mathews18</v>
      </c>
      <c r="B91" s="5">
        <v>2022</v>
      </c>
      <c r="C91" s="6" t="s">
        <v>103</v>
      </c>
      <c r="D91" s="6">
        <v>553426</v>
      </c>
      <c r="E91" s="6" t="s">
        <v>120</v>
      </c>
      <c r="F91" s="7">
        <v>6</v>
      </c>
      <c r="G91" s="7">
        <v>6</v>
      </c>
      <c r="H91" s="6" t="s">
        <v>31</v>
      </c>
      <c r="I91" s="6" t="s">
        <v>34</v>
      </c>
      <c r="J91" s="18">
        <v>6</v>
      </c>
      <c r="K91" s="18">
        <v>10</v>
      </c>
      <c r="L91" s="18">
        <v>51</v>
      </c>
      <c r="M91" s="18">
        <v>3295.5920000000001</v>
      </c>
      <c r="N91" s="18">
        <v>18</v>
      </c>
      <c r="O91" s="18">
        <v>549.26533333333339</v>
      </c>
      <c r="P91" s="21">
        <v>1.6666666666666667</v>
      </c>
      <c r="Q91" s="21">
        <v>5.0999999999999996</v>
      </c>
      <c r="R91" s="18">
        <v>1275.0920000000001</v>
      </c>
      <c r="S91" s="24">
        <v>0.38690833088561938</v>
      </c>
      <c r="T91" s="18">
        <v>1052.5920000000001</v>
      </c>
      <c r="U91" s="24">
        <v>0.31939390555627034</v>
      </c>
      <c r="V91" s="12" cm="1">
        <f t="array" ref="V91">SUMPRODUCT((B91=$B:$B)*(M91&lt;$M:$M))+1</f>
        <v>395</v>
      </c>
    </row>
    <row r="92" spans="1:22" x14ac:dyDescent="0.2">
      <c r="A92" s="14" t="str">
        <f t="shared" si="1"/>
        <v>2022Carol Mathews19</v>
      </c>
      <c r="B92" s="5">
        <v>2022</v>
      </c>
      <c r="C92" s="6" t="s">
        <v>103</v>
      </c>
      <c r="D92" s="6">
        <v>135228</v>
      </c>
      <c r="E92" s="6" t="s">
        <v>121</v>
      </c>
      <c r="F92" s="7">
        <v>6</v>
      </c>
      <c r="G92" s="7">
        <v>6</v>
      </c>
      <c r="H92" s="6" t="s">
        <v>31</v>
      </c>
      <c r="I92" s="6" t="s">
        <v>34</v>
      </c>
      <c r="J92" s="18">
        <v>10</v>
      </c>
      <c r="K92" s="18">
        <v>19</v>
      </c>
      <c r="L92" s="18">
        <v>46</v>
      </c>
      <c r="M92" s="18">
        <v>2498.8319999999999</v>
      </c>
      <c r="N92" s="18">
        <v>19</v>
      </c>
      <c r="O92" s="18">
        <v>249.88319999999999</v>
      </c>
      <c r="P92" s="21">
        <v>1.9</v>
      </c>
      <c r="Q92" s="21">
        <v>2.4210526315789473</v>
      </c>
      <c r="R92" s="18">
        <v>966.43199999999979</v>
      </c>
      <c r="S92" s="24">
        <v>0.38675349123110309</v>
      </c>
      <c r="T92" s="18">
        <v>592.68199999999979</v>
      </c>
      <c r="U92" s="24">
        <v>0.23718361218361211</v>
      </c>
      <c r="V92" s="12" cm="1">
        <f t="array" ref="V92">SUMPRODUCT((B92=$B:$B)*(M92&lt;$M:$M))+1</f>
        <v>414</v>
      </c>
    </row>
    <row r="93" spans="1:22" x14ac:dyDescent="0.2">
      <c r="A93" s="14" t="str">
        <f t="shared" si="1"/>
        <v>2022Carol Mathews20</v>
      </c>
      <c r="B93" s="5">
        <v>2022</v>
      </c>
      <c r="C93" s="6" t="s">
        <v>103</v>
      </c>
      <c r="D93" s="6">
        <v>230574</v>
      </c>
      <c r="E93" s="6" t="s">
        <v>122</v>
      </c>
      <c r="F93" s="7">
        <v>6</v>
      </c>
      <c r="G93" s="7">
        <v>6</v>
      </c>
      <c r="H93" s="6" t="s">
        <v>31</v>
      </c>
      <c r="I93" s="6" t="s">
        <v>34</v>
      </c>
      <c r="J93" s="18">
        <v>17</v>
      </c>
      <c r="K93" s="18">
        <v>17</v>
      </c>
      <c r="L93" s="18">
        <v>44</v>
      </c>
      <c r="M93" s="18">
        <v>2170.848</v>
      </c>
      <c r="N93" s="18">
        <v>20</v>
      </c>
      <c r="O93" s="18">
        <v>127.69694117647059</v>
      </c>
      <c r="P93" s="21">
        <v>1</v>
      </c>
      <c r="Q93" s="21">
        <v>2.5882352941176472</v>
      </c>
      <c r="R93" s="18">
        <v>860.548</v>
      </c>
      <c r="S93" s="24">
        <v>0.39641098777989064</v>
      </c>
      <c r="T93" s="18">
        <v>244.298</v>
      </c>
      <c r="U93" s="24">
        <v>0.11253574639956368</v>
      </c>
      <c r="V93" s="12" cm="1">
        <f t="array" ref="V93">SUMPRODUCT((B93=$B:$B)*(M93&lt;$M:$M))+1</f>
        <v>427</v>
      </c>
    </row>
    <row r="94" spans="1:22" x14ac:dyDescent="0.2">
      <c r="A94" s="14" t="str">
        <f t="shared" si="1"/>
        <v>2022Carol Mathews21</v>
      </c>
      <c r="B94" s="5">
        <v>2022</v>
      </c>
      <c r="C94" s="6" t="s">
        <v>103</v>
      </c>
      <c r="D94" s="6">
        <v>584221</v>
      </c>
      <c r="E94" s="6" t="s">
        <v>123</v>
      </c>
      <c r="F94" s="7">
        <v>6</v>
      </c>
      <c r="G94" s="7">
        <v>6</v>
      </c>
      <c r="H94" s="6" t="s">
        <v>31</v>
      </c>
      <c r="I94" s="6" t="s">
        <v>34</v>
      </c>
      <c r="J94" s="18">
        <v>13</v>
      </c>
      <c r="K94" s="18">
        <v>13</v>
      </c>
      <c r="L94" s="18">
        <v>38</v>
      </c>
      <c r="M94" s="18">
        <v>2138.096</v>
      </c>
      <c r="N94" s="18">
        <v>21</v>
      </c>
      <c r="O94" s="18">
        <v>164.46892307692309</v>
      </c>
      <c r="P94" s="21">
        <v>1</v>
      </c>
      <c r="Q94" s="21">
        <v>2.9230769230769229</v>
      </c>
      <c r="R94" s="18">
        <v>726.89599999999996</v>
      </c>
      <c r="S94" s="24">
        <v>0.33997350914084307</v>
      </c>
      <c r="T94" s="18">
        <v>255.64599999999996</v>
      </c>
      <c r="U94" s="24">
        <v>0.11956712888476474</v>
      </c>
      <c r="V94" s="12" cm="1">
        <f t="array" ref="V94">SUMPRODUCT((B94=$B:$B)*(M94&lt;$M:$M))+1</f>
        <v>428</v>
      </c>
    </row>
    <row r="95" spans="1:22" x14ac:dyDescent="0.2">
      <c r="A95" s="14" t="str">
        <f t="shared" si="1"/>
        <v>2022Carol Mathews22</v>
      </c>
      <c r="B95" s="5">
        <v>2022</v>
      </c>
      <c r="C95" s="6" t="s">
        <v>103</v>
      </c>
      <c r="D95" s="6">
        <v>119707</v>
      </c>
      <c r="E95" s="6" t="s">
        <v>124</v>
      </c>
      <c r="F95" s="7">
        <v>6</v>
      </c>
      <c r="G95" s="7">
        <v>6</v>
      </c>
      <c r="H95" s="6" t="s">
        <v>31</v>
      </c>
      <c r="I95" s="6" t="s">
        <v>34</v>
      </c>
      <c r="J95" s="18">
        <v>8</v>
      </c>
      <c r="K95" s="18">
        <v>13</v>
      </c>
      <c r="L95" s="18">
        <v>28</v>
      </c>
      <c r="M95" s="18">
        <v>1490.1759999999999</v>
      </c>
      <c r="N95" s="18">
        <v>22</v>
      </c>
      <c r="O95" s="18">
        <v>186.27199999999999</v>
      </c>
      <c r="P95" s="21">
        <v>1.625</v>
      </c>
      <c r="Q95" s="21">
        <v>2.1538461538461537</v>
      </c>
      <c r="R95" s="18">
        <v>566.87599999999998</v>
      </c>
      <c r="S95" s="24">
        <v>0.38040875708641125</v>
      </c>
      <c r="T95" s="18">
        <v>270.62599999999998</v>
      </c>
      <c r="U95" s="24">
        <v>0.18160673638550076</v>
      </c>
      <c r="V95" s="12" cm="1">
        <f t="array" ref="V95">SUMPRODUCT((B95=$B:$B)*(M95&lt;$M:$M))+1</f>
        <v>448</v>
      </c>
    </row>
    <row r="96" spans="1:22" x14ac:dyDescent="0.2">
      <c r="A96" s="14" t="str">
        <f t="shared" si="1"/>
        <v>2022Carol Mathews23</v>
      </c>
      <c r="B96" s="5">
        <v>2022</v>
      </c>
      <c r="C96" s="6" t="s">
        <v>103</v>
      </c>
      <c r="D96" s="6">
        <v>510508</v>
      </c>
      <c r="E96" s="6" t="s">
        <v>125</v>
      </c>
      <c r="F96" s="7">
        <v>6</v>
      </c>
      <c r="G96" s="7">
        <v>6</v>
      </c>
      <c r="H96" s="6" t="s">
        <v>31</v>
      </c>
      <c r="I96" s="6" t="s">
        <v>34</v>
      </c>
      <c r="J96" s="18">
        <v>5</v>
      </c>
      <c r="K96" s="18">
        <v>20</v>
      </c>
      <c r="L96" s="18">
        <v>29</v>
      </c>
      <c r="M96" s="18">
        <v>1472.568</v>
      </c>
      <c r="N96" s="18">
        <v>23</v>
      </c>
      <c r="O96" s="18">
        <v>294.5136</v>
      </c>
      <c r="P96" s="21">
        <v>4</v>
      </c>
      <c r="Q96" s="21">
        <v>1.45</v>
      </c>
      <c r="R96" s="18">
        <v>498.26800000000003</v>
      </c>
      <c r="S96" s="24">
        <v>0.33836671719064926</v>
      </c>
      <c r="T96" s="18">
        <v>298.88800000000003</v>
      </c>
      <c r="U96" s="24">
        <v>0.202970592869056</v>
      </c>
      <c r="V96" s="12" cm="1">
        <f t="array" ref="V96">SUMPRODUCT((B96=$B:$B)*(M96&lt;$M:$M))+1</f>
        <v>449</v>
      </c>
    </row>
    <row r="97" spans="1:22" x14ac:dyDescent="0.2">
      <c r="A97" s="14" t="str">
        <f t="shared" si="1"/>
        <v>2022Carol Mathews24</v>
      </c>
      <c r="B97" s="5">
        <v>2022</v>
      </c>
      <c r="C97" s="6" t="s">
        <v>103</v>
      </c>
      <c r="D97" s="6">
        <v>356684</v>
      </c>
      <c r="E97" s="6" t="s">
        <v>126</v>
      </c>
      <c r="F97" s="7">
        <v>6</v>
      </c>
      <c r="G97" s="7">
        <v>6</v>
      </c>
      <c r="H97" s="6" t="s">
        <v>31</v>
      </c>
      <c r="I97" s="6" t="s">
        <v>34</v>
      </c>
      <c r="J97" s="18">
        <v>5</v>
      </c>
      <c r="K97" s="18">
        <v>5</v>
      </c>
      <c r="L97" s="18">
        <v>17</v>
      </c>
      <c r="M97" s="18">
        <v>1302.2639999999999</v>
      </c>
      <c r="N97" s="18">
        <v>24</v>
      </c>
      <c r="O97" s="18">
        <v>260.45279999999997</v>
      </c>
      <c r="P97" s="21">
        <v>1</v>
      </c>
      <c r="Q97" s="21">
        <v>3.4</v>
      </c>
      <c r="R97" s="18">
        <v>272.41399999999999</v>
      </c>
      <c r="S97" s="24">
        <v>0.2091849271729849</v>
      </c>
      <c r="T97" s="18">
        <v>91.163999999999987</v>
      </c>
      <c r="U97" s="24">
        <v>7.0004238771861918E-2</v>
      </c>
      <c r="V97" s="12" cm="1">
        <f t="array" ref="V97">SUMPRODUCT((B97=$B:$B)*(M97&lt;$M:$M))+1</f>
        <v>455</v>
      </c>
    </row>
    <row r="98" spans="1:22" x14ac:dyDescent="0.2">
      <c r="A98" s="14" t="str">
        <f t="shared" si="1"/>
        <v>2022Carol Mathews25</v>
      </c>
      <c r="B98" s="5">
        <v>2022</v>
      </c>
      <c r="C98" s="6" t="s">
        <v>103</v>
      </c>
      <c r="D98" s="6">
        <v>281083</v>
      </c>
      <c r="E98" s="6" t="s">
        <v>127</v>
      </c>
      <c r="F98" s="7">
        <v>6</v>
      </c>
      <c r="G98" s="7">
        <v>6</v>
      </c>
      <c r="H98" s="6" t="s">
        <v>22</v>
      </c>
      <c r="I98" s="6" t="s">
        <v>34</v>
      </c>
      <c r="J98" s="18">
        <v>6</v>
      </c>
      <c r="K98" s="18">
        <v>6</v>
      </c>
      <c r="L98" s="18">
        <v>8</v>
      </c>
      <c r="M98" s="18">
        <v>300.72000000000003</v>
      </c>
      <c r="N98" s="18">
        <v>25</v>
      </c>
      <c r="O98" s="18">
        <v>50.120000000000005</v>
      </c>
      <c r="P98" s="21">
        <v>1</v>
      </c>
      <c r="Q98" s="21">
        <v>1.3333333333333333</v>
      </c>
      <c r="R98" s="18">
        <v>50.120000000000033</v>
      </c>
      <c r="S98" s="24">
        <v>0.16666666666666677</v>
      </c>
      <c r="T98" s="18">
        <v>-167.37999999999997</v>
      </c>
      <c r="U98" s="24">
        <v>-0.5565974993349293</v>
      </c>
      <c r="V98" s="12" cm="1">
        <f t="array" ref="V98">SUMPRODUCT((B98=$B:$B)*(M98&lt;$M:$M))+1</f>
        <v>475</v>
      </c>
    </row>
    <row r="99" spans="1:22" x14ac:dyDescent="0.2">
      <c r="A99" s="14" t="str">
        <f t="shared" si="1"/>
        <v>2022Carol Mathews26</v>
      </c>
      <c r="B99" s="5">
        <v>2022</v>
      </c>
      <c r="C99" s="6" t="s">
        <v>103</v>
      </c>
      <c r="D99" s="6">
        <v>322483</v>
      </c>
      <c r="E99" s="6" t="s">
        <v>128</v>
      </c>
      <c r="F99" s="7">
        <v>6</v>
      </c>
      <c r="G99" s="7">
        <v>6</v>
      </c>
      <c r="H99" s="6" t="s">
        <v>31</v>
      </c>
      <c r="I99" s="6" t="s">
        <v>34</v>
      </c>
      <c r="J99" s="18">
        <v>3</v>
      </c>
      <c r="K99" s="18">
        <v>3</v>
      </c>
      <c r="L99" s="18">
        <v>12</v>
      </c>
      <c r="M99" s="18">
        <v>151.904</v>
      </c>
      <c r="N99" s="18">
        <v>26</v>
      </c>
      <c r="O99" s="18">
        <v>50.634666666666668</v>
      </c>
      <c r="P99" s="21">
        <v>1</v>
      </c>
      <c r="Q99" s="21">
        <v>4</v>
      </c>
      <c r="R99" s="18">
        <v>62.453999999999994</v>
      </c>
      <c r="S99" s="24">
        <v>0.41114124710343369</v>
      </c>
      <c r="T99" s="18">
        <v>-46.296000000000006</v>
      </c>
      <c r="U99" s="24">
        <v>-0.30477143459026756</v>
      </c>
      <c r="V99" s="12" cm="1">
        <f t="array" ref="V99">SUMPRODUCT((B99=$B:$B)*(M99&lt;$M:$M))+1</f>
        <v>482</v>
      </c>
    </row>
    <row r="100" spans="1:22" x14ac:dyDescent="0.2">
      <c r="A100" s="14" t="str">
        <f t="shared" si="1"/>
        <v>2022Celia Pasillas1</v>
      </c>
      <c r="B100" s="5">
        <v>2022</v>
      </c>
      <c r="C100" s="6" t="s">
        <v>129</v>
      </c>
      <c r="D100" s="6">
        <v>762085</v>
      </c>
      <c r="E100" s="6" t="s">
        <v>130</v>
      </c>
      <c r="F100" s="7">
        <v>1</v>
      </c>
      <c r="G100" s="7">
        <v>1</v>
      </c>
      <c r="H100" s="6" t="s">
        <v>31</v>
      </c>
      <c r="I100" s="6" t="s">
        <v>29</v>
      </c>
      <c r="J100" s="18">
        <v>129</v>
      </c>
      <c r="K100" s="18">
        <v>484</v>
      </c>
      <c r="L100" s="18">
        <v>1956</v>
      </c>
      <c r="M100" s="18">
        <v>72007.320000000007</v>
      </c>
      <c r="N100" s="18">
        <v>1</v>
      </c>
      <c r="O100" s="18">
        <v>558.19627906976746</v>
      </c>
      <c r="P100" s="21">
        <v>3.751937984496124</v>
      </c>
      <c r="Q100" s="21">
        <v>4.0413223140495864</v>
      </c>
      <c r="R100" s="18">
        <v>12001.220000000008</v>
      </c>
      <c r="S100" s="24">
        <v>0.16666666666666677</v>
      </c>
      <c r="T100" s="18">
        <v>7472.0200000000086</v>
      </c>
      <c r="U100" s="24">
        <v>0.10376750585912665</v>
      </c>
      <c r="V100" s="12" cm="1">
        <f t="array" ref="V100">SUMPRODUCT((B100=$B:$B)*(M100&lt;$M:$M))+1</f>
        <v>64</v>
      </c>
    </row>
    <row r="101" spans="1:22" x14ac:dyDescent="0.2">
      <c r="A101" s="14" t="str">
        <f t="shared" si="1"/>
        <v>2022Celia Pasillas2</v>
      </c>
      <c r="B101" s="5">
        <v>2022</v>
      </c>
      <c r="C101" s="6" t="s">
        <v>129</v>
      </c>
      <c r="D101" s="6">
        <v>481214</v>
      </c>
      <c r="E101" s="6" t="s">
        <v>131</v>
      </c>
      <c r="F101" s="7">
        <v>1</v>
      </c>
      <c r="G101" s="7">
        <v>4</v>
      </c>
      <c r="H101" s="6" t="s">
        <v>22</v>
      </c>
      <c r="I101" s="6" t="s">
        <v>29</v>
      </c>
      <c r="J101" s="18">
        <v>136</v>
      </c>
      <c r="K101" s="18">
        <v>381</v>
      </c>
      <c r="L101" s="18">
        <v>1624</v>
      </c>
      <c r="M101" s="18">
        <v>65533.131999999998</v>
      </c>
      <c r="N101" s="18">
        <v>2</v>
      </c>
      <c r="O101" s="18">
        <v>481.86126470588232</v>
      </c>
      <c r="P101" s="21">
        <v>2.8014705882352939</v>
      </c>
      <c r="Q101" s="21">
        <v>4.2624671916010497</v>
      </c>
      <c r="R101" s="18">
        <v>17306.781999999999</v>
      </c>
      <c r="S101" s="24">
        <v>0.26409209314152726</v>
      </c>
      <c r="T101" s="18">
        <v>12677.732</v>
      </c>
      <c r="U101" s="24">
        <v>0.19345530440998915</v>
      </c>
      <c r="V101" s="12" cm="1">
        <f t="array" ref="V101">SUMPRODUCT((B101=$B:$B)*(M101&lt;$M:$M))+1</f>
        <v>72</v>
      </c>
    </row>
    <row r="102" spans="1:22" x14ac:dyDescent="0.2">
      <c r="A102" s="14" t="str">
        <f t="shared" si="1"/>
        <v>2022Celia Pasillas3</v>
      </c>
      <c r="B102" s="5">
        <v>2022</v>
      </c>
      <c r="C102" s="6" t="s">
        <v>129</v>
      </c>
      <c r="D102" s="6">
        <v>167223</v>
      </c>
      <c r="E102" s="6" t="s">
        <v>132</v>
      </c>
      <c r="F102" s="7">
        <v>1</v>
      </c>
      <c r="G102" s="7">
        <v>1</v>
      </c>
      <c r="H102" s="6" t="s">
        <v>31</v>
      </c>
      <c r="I102" s="6" t="s">
        <v>29</v>
      </c>
      <c r="J102" s="18">
        <v>95</v>
      </c>
      <c r="K102" s="18">
        <v>342</v>
      </c>
      <c r="L102" s="18">
        <v>1375</v>
      </c>
      <c r="M102" s="18">
        <v>63800.82</v>
      </c>
      <c r="N102" s="18">
        <v>3</v>
      </c>
      <c r="O102" s="18">
        <v>671.58757894736846</v>
      </c>
      <c r="P102" s="21">
        <v>3.6</v>
      </c>
      <c r="Q102" s="21">
        <v>4.0204678362573096</v>
      </c>
      <c r="R102" s="18">
        <v>18755.919999999998</v>
      </c>
      <c r="S102" s="24">
        <v>0.29397615892711093</v>
      </c>
      <c r="T102" s="18">
        <v>15440.219999999998</v>
      </c>
      <c r="U102" s="24">
        <v>0.24200660743858773</v>
      </c>
      <c r="V102" s="12" cm="1">
        <f t="array" ref="V102">SUMPRODUCT((B102=$B:$B)*(M102&lt;$M:$M))+1</f>
        <v>74</v>
      </c>
    </row>
    <row r="103" spans="1:22" x14ac:dyDescent="0.2">
      <c r="A103" s="14" t="str">
        <f t="shared" si="1"/>
        <v>2022Celia Pasillas4</v>
      </c>
      <c r="B103" s="5">
        <v>2022</v>
      </c>
      <c r="C103" s="6" t="s">
        <v>129</v>
      </c>
      <c r="D103" s="6">
        <v>444410</v>
      </c>
      <c r="E103" s="6" t="s">
        <v>133</v>
      </c>
      <c r="F103" s="7">
        <v>1</v>
      </c>
      <c r="G103" s="7">
        <v>1</v>
      </c>
      <c r="H103" s="6" t="s">
        <v>31</v>
      </c>
      <c r="I103" s="6" t="s">
        <v>29</v>
      </c>
      <c r="J103" s="18">
        <v>109</v>
      </c>
      <c r="K103" s="18">
        <v>328</v>
      </c>
      <c r="L103" s="18">
        <v>1185</v>
      </c>
      <c r="M103" s="18">
        <v>53527.067999999999</v>
      </c>
      <c r="N103" s="18">
        <v>4</v>
      </c>
      <c r="O103" s="18">
        <v>491.07401834862384</v>
      </c>
      <c r="P103" s="21">
        <v>3.0091743119266057</v>
      </c>
      <c r="Q103" s="21">
        <v>3.6128048780487805</v>
      </c>
      <c r="R103" s="18">
        <v>15581.267999999996</v>
      </c>
      <c r="S103" s="24">
        <v>0.29109137829107318</v>
      </c>
      <c r="T103" s="18">
        <v>11841.467999999997</v>
      </c>
      <c r="U103" s="24">
        <v>0.22122392356704457</v>
      </c>
      <c r="V103" s="12" cm="1">
        <f t="array" ref="V103">SUMPRODUCT((B103=$B:$B)*(M103&lt;$M:$M))+1</f>
        <v>99</v>
      </c>
    </row>
    <row r="104" spans="1:22" x14ac:dyDescent="0.2">
      <c r="A104" s="14" t="str">
        <f t="shared" si="1"/>
        <v>2022Celia Pasillas5</v>
      </c>
      <c r="B104" s="5">
        <v>2022</v>
      </c>
      <c r="C104" s="6" t="s">
        <v>129</v>
      </c>
      <c r="D104" s="6">
        <v>335207</v>
      </c>
      <c r="E104" s="6" t="s">
        <v>134</v>
      </c>
      <c r="F104" s="7">
        <v>1</v>
      </c>
      <c r="G104" s="7">
        <v>5</v>
      </c>
      <c r="H104" s="6" t="s">
        <v>22</v>
      </c>
      <c r="I104" s="6" t="s">
        <v>29</v>
      </c>
      <c r="J104" s="18">
        <v>99</v>
      </c>
      <c r="K104" s="18">
        <v>287</v>
      </c>
      <c r="L104" s="18">
        <v>1113</v>
      </c>
      <c r="M104" s="18">
        <v>42606.18</v>
      </c>
      <c r="N104" s="18">
        <v>5</v>
      </c>
      <c r="O104" s="18">
        <v>430.36545454545455</v>
      </c>
      <c r="P104" s="21">
        <v>2.8989898989898988</v>
      </c>
      <c r="Q104" s="21">
        <v>3.8780487804878048</v>
      </c>
      <c r="R104" s="18">
        <v>7101.0299999999988</v>
      </c>
      <c r="S104" s="24">
        <v>0.16666666666666663</v>
      </c>
      <c r="T104" s="18">
        <v>3720.1799999999989</v>
      </c>
      <c r="U104" s="24">
        <v>8.7315502117298452E-2</v>
      </c>
      <c r="V104" s="12" cm="1">
        <f t="array" ref="V104">SUMPRODUCT((B104=$B:$B)*(M104&lt;$M:$M))+1</f>
        <v>117</v>
      </c>
    </row>
    <row r="105" spans="1:22" x14ac:dyDescent="0.2">
      <c r="A105" s="14" t="str">
        <f t="shared" si="1"/>
        <v>2022Celia Pasillas6</v>
      </c>
      <c r="B105" s="5">
        <v>2022</v>
      </c>
      <c r="C105" s="6" t="s">
        <v>129</v>
      </c>
      <c r="D105" s="6">
        <v>247473</v>
      </c>
      <c r="E105" s="6" t="s">
        <v>135</v>
      </c>
      <c r="F105" s="7">
        <v>1</v>
      </c>
      <c r="G105" s="7">
        <v>3</v>
      </c>
      <c r="H105" s="6" t="s">
        <v>22</v>
      </c>
      <c r="I105" s="6" t="s">
        <v>29</v>
      </c>
      <c r="J105" s="18">
        <v>71</v>
      </c>
      <c r="K105" s="18">
        <v>157</v>
      </c>
      <c r="L105" s="18">
        <v>698</v>
      </c>
      <c r="M105" s="18">
        <v>30106.814399999999</v>
      </c>
      <c r="N105" s="18">
        <v>6</v>
      </c>
      <c r="O105" s="18">
        <v>424.03963943661972</v>
      </c>
      <c r="P105" s="21">
        <v>2.211267605633803</v>
      </c>
      <c r="Q105" s="21">
        <v>4.4458598726114653</v>
      </c>
      <c r="R105" s="18">
        <v>7753.7144000000008</v>
      </c>
      <c r="S105" s="24">
        <v>0.25754018000655693</v>
      </c>
      <c r="T105" s="18">
        <v>5381.6644000000006</v>
      </c>
      <c r="U105" s="24">
        <v>0.17875236909820658</v>
      </c>
      <c r="V105" s="12" cm="1">
        <f t="array" ref="V105">SUMPRODUCT((B105=$B:$B)*(M105&lt;$M:$M))+1</f>
        <v>149</v>
      </c>
    </row>
    <row r="106" spans="1:22" x14ac:dyDescent="0.2">
      <c r="A106" s="14" t="str">
        <f t="shared" si="1"/>
        <v>2022Celia Pasillas7</v>
      </c>
      <c r="B106" s="5">
        <v>2022</v>
      </c>
      <c r="C106" s="6" t="s">
        <v>129</v>
      </c>
      <c r="D106" s="6">
        <v>436782</v>
      </c>
      <c r="E106" s="6" t="s">
        <v>136</v>
      </c>
      <c r="F106" s="7">
        <v>1</v>
      </c>
      <c r="G106" s="7">
        <v>1</v>
      </c>
      <c r="H106" s="6" t="s">
        <v>31</v>
      </c>
      <c r="I106" s="6" t="s">
        <v>29</v>
      </c>
      <c r="J106" s="18">
        <v>83</v>
      </c>
      <c r="K106" s="18">
        <v>188</v>
      </c>
      <c r="L106" s="18">
        <v>764</v>
      </c>
      <c r="M106" s="18">
        <v>26253.48</v>
      </c>
      <c r="N106" s="18">
        <v>7</v>
      </c>
      <c r="O106" s="18">
        <v>316.30698795180723</v>
      </c>
      <c r="P106" s="21">
        <v>2.2650602409638556</v>
      </c>
      <c r="Q106" s="21">
        <v>4.0638297872340425</v>
      </c>
      <c r="R106" s="18">
        <v>4375.5799999999981</v>
      </c>
      <c r="S106" s="24">
        <v>0.1666666666666666</v>
      </c>
      <c r="T106" s="18">
        <v>1596.8799999999983</v>
      </c>
      <c r="U106" s="24">
        <v>6.0825460091385918E-2</v>
      </c>
      <c r="V106" s="12" cm="1">
        <f t="array" ref="V106">SUMPRODUCT((B106=$B:$B)*(M106&lt;$M:$M))+1</f>
        <v>156</v>
      </c>
    </row>
    <row r="107" spans="1:22" x14ac:dyDescent="0.2">
      <c r="A107" s="14" t="str">
        <f t="shared" si="1"/>
        <v>2022Celia Pasillas8</v>
      </c>
      <c r="B107" s="5">
        <v>2022</v>
      </c>
      <c r="C107" s="6" t="s">
        <v>129</v>
      </c>
      <c r="D107" s="6">
        <v>495647</v>
      </c>
      <c r="E107" s="6" t="s">
        <v>137</v>
      </c>
      <c r="F107" s="7">
        <v>1</v>
      </c>
      <c r="G107" s="7">
        <v>4</v>
      </c>
      <c r="H107" s="6" t="s">
        <v>22</v>
      </c>
      <c r="I107" s="6" t="s">
        <v>34</v>
      </c>
      <c r="J107" s="18">
        <v>28</v>
      </c>
      <c r="K107" s="18">
        <v>95</v>
      </c>
      <c r="L107" s="18">
        <v>314</v>
      </c>
      <c r="M107" s="18">
        <v>12857.3964</v>
      </c>
      <c r="N107" s="18">
        <v>8</v>
      </c>
      <c r="O107" s="18">
        <v>459.19272857142857</v>
      </c>
      <c r="P107" s="21">
        <v>3.3928571428571428</v>
      </c>
      <c r="Q107" s="21">
        <v>3.3052631578947369</v>
      </c>
      <c r="R107" s="18">
        <v>3929.1463999999996</v>
      </c>
      <c r="S107" s="24">
        <v>0.3055942492369606</v>
      </c>
      <c r="T107" s="18">
        <v>2959.9463999999998</v>
      </c>
      <c r="U107" s="24">
        <v>0.23021351352284666</v>
      </c>
      <c r="V107" s="12" cm="1">
        <f t="array" ref="V107">SUMPRODUCT((B107=$B:$B)*(M107&lt;$M:$M))+1</f>
        <v>214</v>
      </c>
    </row>
    <row r="108" spans="1:22" x14ac:dyDescent="0.2">
      <c r="A108" s="14" t="str">
        <f t="shared" si="1"/>
        <v>2022Celia Pasillas9</v>
      </c>
      <c r="B108" s="5">
        <v>2022</v>
      </c>
      <c r="C108" s="6" t="s">
        <v>129</v>
      </c>
      <c r="D108" s="6">
        <v>888162</v>
      </c>
      <c r="E108" s="6" t="s">
        <v>138</v>
      </c>
      <c r="F108" s="7">
        <v>1</v>
      </c>
      <c r="G108" s="7">
        <v>1</v>
      </c>
      <c r="H108" s="6" t="s">
        <v>31</v>
      </c>
      <c r="I108" s="6" t="s">
        <v>34</v>
      </c>
      <c r="J108" s="18">
        <v>26</v>
      </c>
      <c r="K108" s="18">
        <v>85</v>
      </c>
      <c r="L108" s="18">
        <v>250</v>
      </c>
      <c r="M108" s="18">
        <v>11023.41</v>
      </c>
      <c r="N108" s="18">
        <v>9</v>
      </c>
      <c r="O108" s="18">
        <v>423.9773076923077</v>
      </c>
      <c r="P108" s="21">
        <v>3.2692307692307692</v>
      </c>
      <c r="Q108" s="21">
        <v>2.9411764705882355</v>
      </c>
      <c r="R108" s="18">
        <v>3202.76</v>
      </c>
      <c r="S108" s="24">
        <v>0.29054167449092433</v>
      </c>
      <c r="T108" s="18">
        <v>2306.0100000000002</v>
      </c>
      <c r="U108" s="24">
        <v>0.20919207395896552</v>
      </c>
      <c r="V108" s="12" cm="1">
        <f t="array" ref="V108">SUMPRODUCT((B108=$B:$B)*(M108&lt;$M:$M))+1</f>
        <v>235</v>
      </c>
    </row>
    <row r="109" spans="1:22" x14ac:dyDescent="0.2">
      <c r="A109" s="14" t="str">
        <f t="shared" si="1"/>
        <v>2022Celia Pasillas10</v>
      </c>
      <c r="B109" s="5">
        <v>2022</v>
      </c>
      <c r="C109" s="6" t="s">
        <v>129</v>
      </c>
      <c r="D109" s="6">
        <v>798176</v>
      </c>
      <c r="E109" s="6" t="s">
        <v>139</v>
      </c>
      <c r="F109" s="7">
        <v>1</v>
      </c>
      <c r="G109" s="7">
        <v>1</v>
      </c>
      <c r="H109" s="6" t="s">
        <v>31</v>
      </c>
      <c r="I109" s="6" t="s">
        <v>34</v>
      </c>
      <c r="J109" s="18">
        <v>18</v>
      </c>
      <c r="K109" s="18">
        <v>57</v>
      </c>
      <c r="L109" s="18">
        <v>250</v>
      </c>
      <c r="M109" s="18">
        <v>9658.7999999999993</v>
      </c>
      <c r="N109" s="18">
        <v>10</v>
      </c>
      <c r="O109" s="18">
        <v>536.59999999999991</v>
      </c>
      <c r="P109" s="21">
        <v>3.1666666666666665</v>
      </c>
      <c r="Q109" s="21">
        <v>4.3859649122807021</v>
      </c>
      <c r="R109" s="18">
        <v>1609.7999999999993</v>
      </c>
      <c r="S109" s="24">
        <v>0.1666666666666666</v>
      </c>
      <c r="T109" s="18">
        <v>989.09999999999923</v>
      </c>
      <c r="U109" s="24">
        <v>0.10240402534476326</v>
      </c>
      <c r="V109" s="12" cm="1">
        <f t="array" ref="V109">SUMPRODUCT((B109=$B:$B)*(M109&lt;$M:$M))+1</f>
        <v>253</v>
      </c>
    </row>
    <row r="110" spans="1:22" x14ac:dyDescent="0.2">
      <c r="A110" s="14" t="str">
        <f t="shared" si="1"/>
        <v>2022Celia Pasillas11</v>
      </c>
      <c r="B110" s="5">
        <v>2022</v>
      </c>
      <c r="C110" s="6" t="s">
        <v>129</v>
      </c>
      <c r="D110" s="6">
        <v>739560</v>
      </c>
      <c r="E110" s="6" t="s">
        <v>140</v>
      </c>
      <c r="F110" s="7">
        <v>1</v>
      </c>
      <c r="G110" s="7">
        <v>1</v>
      </c>
      <c r="H110" s="6" t="s">
        <v>31</v>
      </c>
      <c r="I110" s="6" t="s">
        <v>34</v>
      </c>
      <c r="J110" s="18">
        <v>14</v>
      </c>
      <c r="K110" s="18">
        <v>23</v>
      </c>
      <c r="L110" s="18">
        <v>108</v>
      </c>
      <c r="M110" s="18">
        <v>3508.14</v>
      </c>
      <c r="N110" s="18">
        <v>11</v>
      </c>
      <c r="O110" s="18">
        <v>250.58142857142857</v>
      </c>
      <c r="P110" s="21">
        <v>1.6428571428571428</v>
      </c>
      <c r="Q110" s="21">
        <v>4.6956521739130439</v>
      </c>
      <c r="R110" s="18">
        <v>584.69000000000005</v>
      </c>
      <c r="S110" s="24">
        <v>0.16666666666666669</v>
      </c>
      <c r="T110" s="18">
        <v>125.39000000000004</v>
      </c>
      <c r="U110" s="24">
        <v>3.5742587239961932E-2</v>
      </c>
      <c r="V110" s="12" cm="1">
        <f t="array" ref="V110">SUMPRODUCT((B110=$B:$B)*(M110&lt;$M:$M))+1</f>
        <v>388</v>
      </c>
    </row>
    <row r="111" spans="1:22" x14ac:dyDescent="0.2">
      <c r="A111" s="14" t="str">
        <f t="shared" si="1"/>
        <v>2022Claudia Schwartz1</v>
      </c>
      <c r="B111" s="5">
        <v>2022</v>
      </c>
      <c r="C111" s="6" t="s">
        <v>141</v>
      </c>
      <c r="D111" s="6">
        <v>113724</v>
      </c>
      <c r="E111" s="6" t="s">
        <v>142</v>
      </c>
      <c r="F111" s="7">
        <v>3</v>
      </c>
      <c r="G111" s="7">
        <v>3</v>
      </c>
      <c r="H111" s="6" t="s">
        <v>31</v>
      </c>
      <c r="I111" s="6" t="s">
        <v>29</v>
      </c>
      <c r="J111" s="18">
        <v>46</v>
      </c>
      <c r="K111" s="18">
        <v>107</v>
      </c>
      <c r="L111" s="18">
        <v>366</v>
      </c>
      <c r="M111" s="18">
        <v>16505.072</v>
      </c>
      <c r="N111" s="18">
        <v>1</v>
      </c>
      <c r="O111" s="18">
        <v>358.80591304347826</v>
      </c>
      <c r="P111" s="21">
        <v>2.3260869565217392</v>
      </c>
      <c r="Q111" s="21">
        <v>3.4205607476635516</v>
      </c>
      <c r="R111" s="18">
        <v>6259.9719999999998</v>
      </c>
      <c r="S111" s="24">
        <v>0.37927565538641694</v>
      </c>
      <c r="T111" s="18">
        <v>4614.1719999999996</v>
      </c>
      <c r="U111" s="24">
        <v>0.27956085256701696</v>
      </c>
      <c r="V111" s="12" cm="1">
        <f t="array" ref="V111">SUMPRODUCT((B111=$B:$B)*(M111&lt;$M:$M))+1</f>
        <v>194</v>
      </c>
    </row>
    <row r="112" spans="1:22" x14ac:dyDescent="0.2">
      <c r="A112" s="14" t="str">
        <f t="shared" si="1"/>
        <v>2022Claudia Schwartz2</v>
      </c>
      <c r="B112" s="5">
        <v>2022</v>
      </c>
      <c r="C112" s="6" t="s">
        <v>141</v>
      </c>
      <c r="D112" s="6">
        <v>126747</v>
      </c>
      <c r="E112" s="6" t="s">
        <v>143</v>
      </c>
      <c r="F112" s="7">
        <v>3</v>
      </c>
      <c r="G112" s="7">
        <v>3</v>
      </c>
      <c r="H112" s="6" t="s">
        <v>31</v>
      </c>
      <c r="I112" s="6" t="s">
        <v>29</v>
      </c>
      <c r="J112" s="18">
        <v>41</v>
      </c>
      <c r="K112" s="18">
        <v>90</v>
      </c>
      <c r="L112" s="18">
        <v>292</v>
      </c>
      <c r="M112" s="18">
        <v>15040.064</v>
      </c>
      <c r="N112" s="18">
        <v>2</v>
      </c>
      <c r="O112" s="18">
        <v>366.83082926829269</v>
      </c>
      <c r="P112" s="21">
        <v>2.1951219512195124</v>
      </c>
      <c r="Q112" s="21">
        <v>3.2444444444444445</v>
      </c>
      <c r="R112" s="18">
        <v>5336.7139999999999</v>
      </c>
      <c r="S112" s="24">
        <v>0.35483319751830844</v>
      </c>
      <c r="T112" s="18">
        <v>3877.5140000000001</v>
      </c>
      <c r="U112" s="24">
        <v>0.25781233377730306</v>
      </c>
      <c r="V112" s="12" cm="1">
        <f t="array" ref="V112">SUMPRODUCT((B112=$B:$B)*(M112&lt;$M:$M))+1</f>
        <v>201</v>
      </c>
    </row>
    <row r="113" spans="1:22" x14ac:dyDescent="0.2">
      <c r="A113" s="14" t="str">
        <f t="shared" si="1"/>
        <v>2022Claudia Schwartz3</v>
      </c>
      <c r="B113" s="5">
        <v>2022</v>
      </c>
      <c r="C113" s="6" t="s">
        <v>141</v>
      </c>
      <c r="D113" s="6">
        <v>117127</v>
      </c>
      <c r="E113" s="6" t="s">
        <v>144</v>
      </c>
      <c r="F113" s="7">
        <v>3</v>
      </c>
      <c r="G113" s="7">
        <v>3</v>
      </c>
      <c r="H113" s="6" t="s">
        <v>31</v>
      </c>
      <c r="I113" s="6" t="s">
        <v>34</v>
      </c>
      <c r="J113" s="18">
        <v>41</v>
      </c>
      <c r="K113" s="18">
        <v>90</v>
      </c>
      <c r="L113" s="18">
        <v>413</v>
      </c>
      <c r="M113" s="18">
        <v>14475.096</v>
      </c>
      <c r="N113" s="18">
        <v>3</v>
      </c>
      <c r="O113" s="18">
        <v>353.0511219512195</v>
      </c>
      <c r="P113" s="21">
        <v>2.1951219512195124</v>
      </c>
      <c r="Q113" s="21">
        <v>4.5888888888888886</v>
      </c>
      <c r="R113" s="18">
        <v>5053.4459999999999</v>
      </c>
      <c r="S113" s="24">
        <v>0.34911312505284942</v>
      </c>
      <c r="T113" s="18">
        <v>3594.2460000000001</v>
      </c>
      <c r="U113" s="24">
        <v>0.24830550346609101</v>
      </c>
      <c r="V113" s="12" cm="1">
        <f t="array" ref="V113">SUMPRODUCT((B113=$B:$B)*(M113&lt;$M:$M))+1</f>
        <v>206</v>
      </c>
    </row>
    <row r="114" spans="1:22" x14ac:dyDescent="0.2">
      <c r="A114" s="14" t="str">
        <f t="shared" si="1"/>
        <v>2022Claudia Schwartz4</v>
      </c>
      <c r="B114" s="5">
        <v>2022</v>
      </c>
      <c r="C114" s="6" t="s">
        <v>141</v>
      </c>
      <c r="D114" s="6">
        <v>713162</v>
      </c>
      <c r="E114" s="6" t="s">
        <v>54</v>
      </c>
      <c r="F114" s="7">
        <v>3</v>
      </c>
      <c r="G114" s="7">
        <v>6</v>
      </c>
      <c r="H114" s="6" t="s">
        <v>22</v>
      </c>
      <c r="I114" s="6" t="s">
        <v>34</v>
      </c>
      <c r="J114" s="18">
        <v>48</v>
      </c>
      <c r="K114" s="18">
        <v>120</v>
      </c>
      <c r="L114" s="18">
        <v>250</v>
      </c>
      <c r="M114" s="18">
        <v>13176.4</v>
      </c>
      <c r="N114" s="18">
        <v>4</v>
      </c>
      <c r="O114" s="18">
        <v>274.50833333333333</v>
      </c>
      <c r="P114" s="21">
        <v>2.5</v>
      </c>
      <c r="Q114" s="21">
        <v>2.0833333333333335</v>
      </c>
      <c r="R114" s="18">
        <v>4845.1000000000004</v>
      </c>
      <c r="S114" s="24">
        <v>0.36771045202027874</v>
      </c>
      <c r="T114" s="18">
        <v>3120.1000000000004</v>
      </c>
      <c r="U114" s="24">
        <v>0.23679457211377922</v>
      </c>
      <c r="V114" s="12" cm="1">
        <f t="array" ref="V114">SUMPRODUCT((B114=$B:$B)*(M114&lt;$M:$M))+1</f>
        <v>212</v>
      </c>
    </row>
    <row r="115" spans="1:22" x14ac:dyDescent="0.2">
      <c r="A115" s="14" t="str">
        <f t="shared" si="1"/>
        <v>2022Claudia Schwartz5</v>
      </c>
      <c r="B115" s="5">
        <v>2022</v>
      </c>
      <c r="C115" s="6" t="s">
        <v>141</v>
      </c>
      <c r="D115" s="6">
        <v>589473</v>
      </c>
      <c r="E115" s="6" t="s">
        <v>145</v>
      </c>
      <c r="F115" s="7">
        <v>3</v>
      </c>
      <c r="G115" s="7">
        <v>3</v>
      </c>
      <c r="H115" s="6" t="s">
        <v>31</v>
      </c>
      <c r="I115" s="6" t="s">
        <v>34</v>
      </c>
      <c r="J115" s="18">
        <v>28</v>
      </c>
      <c r="K115" s="18">
        <v>78</v>
      </c>
      <c r="L115" s="18">
        <v>242</v>
      </c>
      <c r="M115" s="18">
        <v>12948.464</v>
      </c>
      <c r="N115" s="18">
        <v>5</v>
      </c>
      <c r="O115" s="18">
        <v>462.44514285714286</v>
      </c>
      <c r="P115" s="21">
        <v>2.7857142857142856</v>
      </c>
      <c r="Q115" s="21">
        <v>3.1025641025641026</v>
      </c>
      <c r="R115" s="18">
        <v>4729.1640000000007</v>
      </c>
      <c r="S115" s="24">
        <v>0.36522972917868873</v>
      </c>
      <c r="T115" s="18">
        <v>3711.5640000000008</v>
      </c>
      <c r="U115" s="24">
        <v>0.28664125721784456</v>
      </c>
      <c r="V115" s="12" cm="1">
        <f t="array" ref="V115">SUMPRODUCT((B115=$B:$B)*(M115&lt;$M:$M))+1</f>
        <v>213</v>
      </c>
    </row>
    <row r="116" spans="1:22" x14ac:dyDescent="0.2">
      <c r="A116" s="14" t="str">
        <f t="shared" si="1"/>
        <v>2022Claudia Schwartz6</v>
      </c>
      <c r="B116" s="5">
        <v>2022</v>
      </c>
      <c r="C116" s="6" t="s">
        <v>141</v>
      </c>
      <c r="D116" s="6">
        <v>469339</v>
      </c>
      <c r="E116" s="6" t="s">
        <v>146</v>
      </c>
      <c r="F116" s="7">
        <v>3</v>
      </c>
      <c r="G116" s="7">
        <v>3</v>
      </c>
      <c r="H116" s="6" t="s">
        <v>22</v>
      </c>
      <c r="I116" s="6" t="s">
        <v>34</v>
      </c>
      <c r="J116" s="18">
        <v>35</v>
      </c>
      <c r="K116" s="18">
        <v>82</v>
      </c>
      <c r="L116" s="18">
        <v>225</v>
      </c>
      <c r="M116" s="18">
        <v>11820.6</v>
      </c>
      <c r="N116" s="18">
        <v>6</v>
      </c>
      <c r="O116" s="18">
        <v>337.73142857142858</v>
      </c>
      <c r="P116" s="21">
        <v>2.342857142857143</v>
      </c>
      <c r="Q116" s="21">
        <v>2.7439024390243905</v>
      </c>
      <c r="R116" s="18">
        <v>4131.4000000000005</v>
      </c>
      <c r="S116" s="24">
        <v>0.34950848518687716</v>
      </c>
      <c r="T116" s="18">
        <v>2879.2000000000007</v>
      </c>
      <c r="U116" s="24">
        <v>0.24357477623809287</v>
      </c>
      <c r="V116" s="12" cm="1">
        <f t="array" ref="V116">SUMPRODUCT((B116=$B:$B)*(M116&lt;$M:$M))+1</f>
        <v>225</v>
      </c>
    </row>
    <row r="117" spans="1:22" x14ac:dyDescent="0.2">
      <c r="A117" s="14" t="str">
        <f t="shared" si="1"/>
        <v>2022Claudia Schwartz7</v>
      </c>
      <c r="B117" s="5">
        <v>2022</v>
      </c>
      <c r="C117" s="6" t="s">
        <v>141</v>
      </c>
      <c r="D117" s="6">
        <v>892554</v>
      </c>
      <c r="E117" s="6" t="s">
        <v>147</v>
      </c>
      <c r="F117" s="7">
        <v>3</v>
      </c>
      <c r="G117" s="7">
        <v>3</v>
      </c>
      <c r="H117" s="6" t="s">
        <v>31</v>
      </c>
      <c r="I117" s="6" t="s">
        <v>34</v>
      </c>
      <c r="J117" s="18">
        <v>28</v>
      </c>
      <c r="K117" s="18">
        <v>63</v>
      </c>
      <c r="L117" s="18">
        <v>205</v>
      </c>
      <c r="M117" s="18">
        <v>10097.56</v>
      </c>
      <c r="N117" s="18">
        <v>7</v>
      </c>
      <c r="O117" s="18">
        <v>360.62714285714281</v>
      </c>
      <c r="P117" s="21">
        <v>2.25</v>
      </c>
      <c r="Q117" s="21">
        <v>3.253968253968254</v>
      </c>
      <c r="R117" s="18">
        <v>3765.6099999999997</v>
      </c>
      <c r="S117" s="24">
        <v>0.37292276549978409</v>
      </c>
      <c r="T117" s="18">
        <v>2766.0099999999998</v>
      </c>
      <c r="U117" s="24">
        <v>0.27392855303657515</v>
      </c>
      <c r="V117" s="12" cm="1">
        <f t="array" ref="V117">SUMPRODUCT((B117=$B:$B)*(M117&lt;$M:$M))+1</f>
        <v>248</v>
      </c>
    </row>
    <row r="118" spans="1:22" x14ac:dyDescent="0.2">
      <c r="A118" s="14" t="str">
        <f t="shared" si="1"/>
        <v>2022Claudia Schwartz8</v>
      </c>
      <c r="B118" s="5">
        <v>2022</v>
      </c>
      <c r="C118" s="6" t="s">
        <v>141</v>
      </c>
      <c r="D118" s="6">
        <v>251781</v>
      </c>
      <c r="E118" s="6" t="s">
        <v>148</v>
      </c>
      <c r="F118" s="7">
        <v>3</v>
      </c>
      <c r="G118" s="7">
        <v>3</v>
      </c>
      <c r="H118" s="6" t="s">
        <v>31</v>
      </c>
      <c r="I118" s="6" t="s">
        <v>34</v>
      </c>
      <c r="J118" s="18">
        <v>43</v>
      </c>
      <c r="K118" s="18">
        <v>70</v>
      </c>
      <c r="L118" s="18">
        <v>196</v>
      </c>
      <c r="M118" s="18">
        <v>9040.0319999999992</v>
      </c>
      <c r="N118" s="18">
        <v>8</v>
      </c>
      <c r="O118" s="18">
        <v>210.23330232558138</v>
      </c>
      <c r="P118" s="21">
        <v>1.6279069767441861</v>
      </c>
      <c r="Q118" s="21">
        <v>2.8</v>
      </c>
      <c r="R118" s="18">
        <v>3212.5319999999992</v>
      </c>
      <c r="S118" s="24">
        <v>0.35536732613335875</v>
      </c>
      <c r="T118" s="18">
        <v>1709.5319999999992</v>
      </c>
      <c r="U118" s="24">
        <v>0.18910685271910535</v>
      </c>
      <c r="V118" s="12" cm="1">
        <f t="array" ref="V118">SUMPRODUCT((B118=$B:$B)*(M118&lt;$M:$M))+1</f>
        <v>261</v>
      </c>
    </row>
    <row r="119" spans="1:22" x14ac:dyDescent="0.2">
      <c r="A119" s="14" t="str">
        <f t="shared" si="1"/>
        <v>2022Claudia Schwartz9</v>
      </c>
      <c r="B119" s="5">
        <v>2022</v>
      </c>
      <c r="C119" s="6" t="s">
        <v>141</v>
      </c>
      <c r="D119" s="6">
        <v>652151</v>
      </c>
      <c r="E119" s="6" t="s">
        <v>91</v>
      </c>
      <c r="F119" s="7">
        <v>3</v>
      </c>
      <c r="G119" s="7">
        <v>4</v>
      </c>
      <c r="H119" s="6" t="s">
        <v>22</v>
      </c>
      <c r="I119" s="6" t="s">
        <v>34</v>
      </c>
      <c r="J119" s="18">
        <v>46</v>
      </c>
      <c r="K119" s="18">
        <v>94</v>
      </c>
      <c r="L119" s="18">
        <v>291</v>
      </c>
      <c r="M119" s="18">
        <v>8936.9994999999999</v>
      </c>
      <c r="N119" s="18">
        <v>9</v>
      </c>
      <c r="O119" s="18">
        <v>194.28259782608694</v>
      </c>
      <c r="P119" s="21">
        <v>2.0434782608695654</v>
      </c>
      <c r="Q119" s="21">
        <v>3.0957446808510638</v>
      </c>
      <c r="R119" s="18">
        <v>987.44949999999972</v>
      </c>
      <c r="S119" s="24">
        <v>0.11049004758252473</v>
      </c>
      <c r="T119" s="18">
        <v>-643.35050000000024</v>
      </c>
      <c r="U119" s="24">
        <v>-7.1987304016297674E-2</v>
      </c>
      <c r="V119" s="12" cm="1">
        <f t="array" ref="V119">SUMPRODUCT((B119=$B:$B)*(M119&lt;$M:$M))+1</f>
        <v>263</v>
      </c>
    </row>
    <row r="120" spans="1:22" x14ac:dyDescent="0.2">
      <c r="A120" s="14" t="str">
        <f t="shared" si="1"/>
        <v>2022Claudia Schwartz10</v>
      </c>
      <c r="B120" s="5">
        <v>2022</v>
      </c>
      <c r="C120" s="6" t="s">
        <v>141</v>
      </c>
      <c r="D120" s="6">
        <v>136833</v>
      </c>
      <c r="E120" s="6" t="s">
        <v>149</v>
      </c>
      <c r="F120" s="7">
        <v>3</v>
      </c>
      <c r="G120" s="7">
        <v>3</v>
      </c>
      <c r="H120" s="6" t="s">
        <v>31</v>
      </c>
      <c r="I120" s="6" t="s">
        <v>34</v>
      </c>
      <c r="J120" s="18">
        <v>40</v>
      </c>
      <c r="K120" s="18">
        <v>73</v>
      </c>
      <c r="L120" s="18">
        <v>197</v>
      </c>
      <c r="M120" s="18">
        <v>8874.4240000000009</v>
      </c>
      <c r="N120" s="18">
        <v>10</v>
      </c>
      <c r="O120" s="18">
        <v>221.86060000000003</v>
      </c>
      <c r="P120" s="21">
        <v>1.825</v>
      </c>
      <c r="Q120" s="21">
        <v>2.6986301369863015</v>
      </c>
      <c r="R120" s="18">
        <v>3200.3240000000005</v>
      </c>
      <c r="S120" s="24">
        <v>0.36062329228353301</v>
      </c>
      <c r="T120" s="18">
        <v>1792.7240000000006</v>
      </c>
      <c r="U120" s="24">
        <v>0.20201018116781444</v>
      </c>
      <c r="V120" s="12" cm="1">
        <f t="array" ref="V120">SUMPRODUCT((B120=$B:$B)*(M120&lt;$M:$M))+1</f>
        <v>267</v>
      </c>
    </row>
    <row r="121" spans="1:22" x14ac:dyDescent="0.2">
      <c r="A121" s="14" t="str">
        <f t="shared" si="1"/>
        <v>2022Claudia Schwartz11</v>
      </c>
      <c r="B121" s="5">
        <v>2022</v>
      </c>
      <c r="C121" s="6" t="s">
        <v>141</v>
      </c>
      <c r="D121" s="6">
        <v>235971</v>
      </c>
      <c r="E121" s="6" t="s">
        <v>150</v>
      </c>
      <c r="F121" s="7">
        <v>3</v>
      </c>
      <c r="G121" s="7">
        <v>3</v>
      </c>
      <c r="H121" s="6" t="s">
        <v>31</v>
      </c>
      <c r="I121" s="6" t="s">
        <v>34</v>
      </c>
      <c r="J121" s="18">
        <v>34</v>
      </c>
      <c r="K121" s="18">
        <v>70</v>
      </c>
      <c r="L121" s="18">
        <v>160</v>
      </c>
      <c r="M121" s="18">
        <v>8409.1200000000008</v>
      </c>
      <c r="N121" s="18">
        <v>11</v>
      </c>
      <c r="O121" s="18">
        <v>247.32705882352943</v>
      </c>
      <c r="P121" s="21">
        <v>2.0588235294117645</v>
      </c>
      <c r="Q121" s="21">
        <v>2.2857142857142856</v>
      </c>
      <c r="R121" s="18">
        <v>3044.2700000000004</v>
      </c>
      <c r="S121" s="24">
        <v>0.36202004490362844</v>
      </c>
      <c r="T121" s="18">
        <v>1838.2700000000004</v>
      </c>
      <c r="U121" s="24">
        <v>0.21860432482828171</v>
      </c>
      <c r="V121" s="12" cm="1">
        <f t="array" ref="V121">SUMPRODUCT((B121=$B:$B)*(M121&lt;$M:$M))+1</f>
        <v>276</v>
      </c>
    </row>
    <row r="122" spans="1:22" x14ac:dyDescent="0.2">
      <c r="A122" s="14" t="str">
        <f t="shared" si="1"/>
        <v>2022Claudia Schwartz12</v>
      </c>
      <c r="B122" s="5">
        <v>2022</v>
      </c>
      <c r="C122" s="6" t="s">
        <v>141</v>
      </c>
      <c r="D122" s="6">
        <v>812659</v>
      </c>
      <c r="E122" s="6" t="s">
        <v>151</v>
      </c>
      <c r="F122" s="7">
        <v>3</v>
      </c>
      <c r="G122" s="7">
        <v>3</v>
      </c>
      <c r="H122" s="6" t="s">
        <v>31</v>
      </c>
      <c r="I122" s="6" t="s">
        <v>34</v>
      </c>
      <c r="J122" s="18">
        <v>44</v>
      </c>
      <c r="K122" s="18">
        <v>62</v>
      </c>
      <c r="L122" s="18">
        <v>173</v>
      </c>
      <c r="M122" s="18">
        <v>8155.4160000000102</v>
      </c>
      <c r="N122" s="18">
        <v>12</v>
      </c>
      <c r="O122" s="18">
        <v>185.35036363636388</v>
      </c>
      <c r="P122" s="21">
        <v>1.4090909090909092</v>
      </c>
      <c r="Q122" s="21">
        <v>2.7903225806451615</v>
      </c>
      <c r="R122" s="18">
        <v>2969.61600000001</v>
      </c>
      <c r="S122" s="24">
        <v>0.36412808371761862</v>
      </c>
      <c r="T122" s="18">
        <v>1443.2160000000099</v>
      </c>
      <c r="U122" s="24">
        <v>0.17696411807809781</v>
      </c>
      <c r="V122" s="12" cm="1">
        <f t="array" ref="V122">SUMPRODUCT((B122=$B:$B)*(M122&lt;$M:$M))+1</f>
        <v>282</v>
      </c>
    </row>
    <row r="123" spans="1:22" x14ac:dyDescent="0.2">
      <c r="A123" s="14" t="str">
        <f t="shared" si="1"/>
        <v>2022Claudia Schwartz13</v>
      </c>
      <c r="B123" s="5">
        <v>2022</v>
      </c>
      <c r="C123" s="6" t="s">
        <v>141</v>
      </c>
      <c r="D123" s="6">
        <v>913384</v>
      </c>
      <c r="E123" s="6" t="s">
        <v>152</v>
      </c>
      <c r="F123" s="7">
        <v>3</v>
      </c>
      <c r="G123" s="7">
        <v>3</v>
      </c>
      <c r="H123" s="6" t="s">
        <v>22</v>
      </c>
      <c r="I123" s="6" t="s">
        <v>34</v>
      </c>
      <c r="J123" s="18">
        <v>26</v>
      </c>
      <c r="K123" s="18">
        <v>67</v>
      </c>
      <c r="L123" s="18">
        <v>166</v>
      </c>
      <c r="M123" s="18">
        <v>7450.6719999999996</v>
      </c>
      <c r="N123" s="18">
        <v>13</v>
      </c>
      <c r="O123" s="18">
        <v>286.56430769230769</v>
      </c>
      <c r="P123" s="21">
        <v>2.5769230769230771</v>
      </c>
      <c r="Q123" s="21">
        <v>2.4776119402985075</v>
      </c>
      <c r="R123" s="18">
        <v>2981.8219999999992</v>
      </c>
      <c r="S123" s="24">
        <v>0.40020846441770613</v>
      </c>
      <c r="T123" s="18">
        <v>2044.0219999999993</v>
      </c>
      <c r="U123" s="24">
        <v>0.27434062323505842</v>
      </c>
      <c r="V123" s="12" cm="1">
        <f t="array" ref="V123">SUMPRODUCT((B123=$B:$B)*(M123&lt;$M:$M))+1</f>
        <v>296</v>
      </c>
    </row>
    <row r="124" spans="1:22" x14ac:dyDescent="0.2">
      <c r="A124" s="14" t="str">
        <f t="shared" si="1"/>
        <v>2022Claudia Schwartz14</v>
      </c>
      <c r="B124" s="5">
        <v>2022</v>
      </c>
      <c r="C124" s="6" t="s">
        <v>141</v>
      </c>
      <c r="D124" s="6">
        <v>952514</v>
      </c>
      <c r="E124" s="6" t="s">
        <v>153</v>
      </c>
      <c r="F124" s="7">
        <v>3</v>
      </c>
      <c r="G124" s="7">
        <v>3</v>
      </c>
      <c r="H124" s="6" t="s">
        <v>31</v>
      </c>
      <c r="I124" s="6" t="s">
        <v>34</v>
      </c>
      <c r="J124" s="18">
        <v>36</v>
      </c>
      <c r="K124" s="18">
        <v>45</v>
      </c>
      <c r="L124" s="18">
        <v>133</v>
      </c>
      <c r="M124" s="18">
        <v>6642.1360000000004</v>
      </c>
      <c r="N124" s="18">
        <v>14</v>
      </c>
      <c r="O124" s="18">
        <v>184.5037777777778</v>
      </c>
      <c r="P124" s="21">
        <v>1.25</v>
      </c>
      <c r="Q124" s="21">
        <v>2.9555555555555557</v>
      </c>
      <c r="R124" s="18">
        <v>2309.0860000000002</v>
      </c>
      <c r="S124" s="24">
        <v>0.34764208381159317</v>
      </c>
      <c r="T124" s="18">
        <v>1067.0860000000002</v>
      </c>
      <c r="U124" s="24">
        <v>0.16065404261520694</v>
      </c>
      <c r="V124" s="12" cm="1">
        <f t="array" ref="V124">SUMPRODUCT((B124=$B:$B)*(M124&lt;$M:$M))+1</f>
        <v>312</v>
      </c>
    </row>
    <row r="125" spans="1:22" x14ac:dyDescent="0.2">
      <c r="A125" s="14" t="str">
        <f t="shared" si="1"/>
        <v>2022Claudia Schwartz15</v>
      </c>
      <c r="B125" s="5">
        <v>2022</v>
      </c>
      <c r="C125" s="6" t="s">
        <v>141</v>
      </c>
      <c r="D125" s="6">
        <v>665540</v>
      </c>
      <c r="E125" s="6" t="s">
        <v>154</v>
      </c>
      <c r="F125" s="7">
        <v>3</v>
      </c>
      <c r="G125" s="7">
        <v>3</v>
      </c>
      <c r="H125" s="6" t="s">
        <v>31</v>
      </c>
      <c r="I125" s="6" t="s">
        <v>34</v>
      </c>
      <c r="J125" s="18">
        <v>36</v>
      </c>
      <c r="K125" s="18">
        <v>45</v>
      </c>
      <c r="L125" s="18">
        <v>135</v>
      </c>
      <c r="M125" s="18">
        <v>6574.12</v>
      </c>
      <c r="N125" s="18">
        <v>15</v>
      </c>
      <c r="O125" s="18">
        <v>182.61444444444444</v>
      </c>
      <c r="P125" s="21">
        <v>1.25</v>
      </c>
      <c r="Q125" s="21">
        <v>3</v>
      </c>
      <c r="R125" s="18">
        <v>2436.2699999999995</v>
      </c>
      <c r="S125" s="24">
        <v>0.37058496042055811</v>
      </c>
      <c r="T125" s="18">
        <v>1194.2699999999995</v>
      </c>
      <c r="U125" s="24">
        <v>0.18166233655607131</v>
      </c>
      <c r="V125" s="12" cm="1">
        <f t="array" ref="V125">SUMPRODUCT((B125=$B:$B)*(M125&lt;$M:$M))+1</f>
        <v>313</v>
      </c>
    </row>
    <row r="126" spans="1:22" x14ac:dyDescent="0.2">
      <c r="A126" s="14" t="str">
        <f t="shared" si="1"/>
        <v>2022Claudia Schwartz16</v>
      </c>
      <c r="B126" s="5">
        <v>2022</v>
      </c>
      <c r="C126" s="6" t="s">
        <v>141</v>
      </c>
      <c r="D126" s="6">
        <v>661754</v>
      </c>
      <c r="E126" s="6" t="s">
        <v>155</v>
      </c>
      <c r="F126" s="7">
        <v>3</v>
      </c>
      <c r="G126" s="7">
        <v>3</v>
      </c>
      <c r="H126" s="6" t="s">
        <v>31</v>
      </c>
      <c r="I126" s="6" t="s">
        <v>34</v>
      </c>
      <c r="J126" s="18">
        <v>28</v>
      </c>
      <c r="K126" s="18">
        <v>50</v>
      </c>
      <c r="L126" s="18">
        <v>131</v>
      </c>
      <c r="M126" s="18">
        <v>6559.7520000000004</v>
      </c>
      <c r="N126" s="18">
        <v>16</v>
      </c>
      <c r="O126" s="18">
        <v>234.27685714285715</v>
      </c>
      <c r="P126" s="21">
        <v>1.7857142857142858</v>
      </c>
      <c r="Q126" s="21">
        <v>2.62</v>
      </c>
      <c r="R126" s="18">
        <v>2315.402</v>
      </c>
      <c r="S126" s="24">
        <v>0.35297096597554295</v>
      </c>
      <c r="T126" s="18">
        <v>1332.002</v>
      </c>
      <c r="U126" s="24">
        <v>0.20305676190197433</v>
      </c>
      <c r="V126" s="12" cm="1">
        <f t="array" ref="V126">SUMPRODUCT((B126=$B:$B)*(M126&lt;$M:$M))+1</f>
        <v>314</v>
      </c>
    </row>
    <row r="127" spans="1:22" x14ac:dyDescent="0.2">
      <c r="A127" s="14" t="str">
        <f t="shared" si="1"/>
        <v>2022Claudia Schwartz17</v>
      </c>
      <c r="B127" s="5">
        <v>2022</v>
      </c>
      <c r="C127" s="6" t="s">
        <v>141</v>
      </c>
      <c r="D127" s="6">
        <v>419039</v>
      </c>
      <c r="E127" s="6" t="s">
        <v>156</v>
      </c>
      <c r="F127" s="7">
        <v>3</v>
      </c>
      <c r="G127" s="7">
        <v>3</v>
      </c>
      <c r="H127" s="6" t="s">
        <v>31</v>
      </c>
      <c r="I127" s="6" t="s">
        <v>34</v>
      </c>
      <c r="J127" s="18">
        <v>31</v>
      </c>
      <c r="K127" s="18">
        <v>49</v>
      </c>
      <c r="L127" s="18">
        <v>121</v>
      </c>
      <c r="M127" s="18">
        <v>6531.8320000000003</v>
      </c>
      <c r="N127" s="18">
        <v>17</v>
      </c>
      <c r="O127" s="18">
        <v>210.70425806451615</v>
      </c>
      <c r="P127" s="21">
        <v>1.5806451612903225</v>
      </c>
      <c r="Q127" s="21">
        <v>2.4693877551020407</v>
      </c>
      <c r="R127" s="18">
        <v>2024.7820000000002</v>
      </c>
      <c r="S127" s="24">
        <v>0.30998684595684639</v>
      </c>
      <c r="T127" s="18">
        <v>942.9820000000002</v>
      </c>
      <c r="U127" s="24">
        <v>0.14436715457470434</v>
      </c>
      <c r="V127" s="12" cm="1">
        <f t="array" ref="V127">SUMPRODUCT((B127=$B:$B)*(M127&lt;$M:$M))+1</f>
        <v>315</v>
      </c>
    </row>
    <row r="128" spans="1:22" x14ac:dyDescent="0.2">
      <c r="A128" s="14" t="str">
        <f t="shared" si="1"/>
        <v>2022Claudia Schwartz18</v>
      </c>
      <c r="B128" s="5">
        <v>2022</v>
      </c>
      <c r="C128" s="6" t="s">
        <v>141</v>
      </c>
      <c r="D128" s="6">
        <v>484340</v>
      </c>
      <c r="E128" s="6" t="s">
        <v>157</v>
      </c>
      <c r="F128" s="7">
        <v>3</v>
      </c>
      <c r="G128" s="7">
        <v>3</v>
      </c>
      <c r="H128" s="6" t="s">
        <v>31</v>
      </c>
      <c r="I128" s="6" t="s">
        <v>34</v>
      </c>
      <c r="J128" s="18">
        <v>28</v>
      </c>
      <c r="K128" s="18">
        <v>63</v>
      </c>
      <c r="L128" s="18">
        <v>143</v>
      </c>
      <c r="M128" s="18">
        <v>6373.2560000000003</v>
      </c>
      <c r="N128" s="18">
        <v>18</v>
      </c>
      <c r="O128" s="18">
        <v>227.61628571428574</v>
      </c>
      <c r="P128" s="21">
        <v>2.25</v>
      </c>
      <c r="Q128" s="21">
        <v>2.2698412698412698</v>
      </c>
      <c r="R128" s="18">
        <v>2396.6060000000002</v>
      </c>
      <c r="S128" s="24">
        <v>0.37604106911757507</v>
      </c>
      <c r="T128" s="18">
        <v>1397.0060000000003</v>
      </c>
      <c r="U128" s="24">
        <v>0.21919816181869994</v>
      </c>
      <c r="V128" s="12" cm="1">
        <f t="array" ref="V128">SUMPRODUCT((B128=$B:$B)*(M128&lt;$M:$M))+1</f>
        <v>318</v>
      </c>
    </row>
    <row r="129" spans="1:22" x14ac:dyDescent="0.2">
      <c r="A129" s="14" t="str">
        <f t="shared" si="1"/>
        <v>2022Claudia Schwartz19</v>
      </c>
      <c r="B129" s="5">
        <v>2022</v>
      </c>
      <c r="C129" s="6" t="s">
        <v>141</v>
      </c>
      <c r="D129" s="6">
        <v>343812</v>
      </c>
      <c r="E129" s="6" t="s">
        <v>158</v>
      </c>
      <c r="F129" s="7">
        <v>3</v>
      </c>
      <c r="G129" s="7">
        <v>3</v>
      </c>
      <c r="H129" s="6" t="s">
        <v>31</v>
      </c>
      <c r="I129" s="6" t="s">
        <v>34</v>
      </c>
      <c r="J129" s="18">
        <v>22</v>
      </c>
      <c r="K129" s="18">
        <v>42</v>
      </c>
      <c r="L129" s="18">
        <v>87</v>
      </c>
      <c r="M129" s="18">
        <v>5047.3040000000001</v>
      </c>
      <c r="N129" s="18">
        <v>19</v>
      </c>
      <c r="O129" s="18">
        <v>229.42290909090909</v>
      </c>
      <c r="P129" s="21">
        <v>1.9090909090909092</v>
      </c>
      <c r="Q129" s="21">
        <v>2.0714285714285716</v>
      </c>
      <c r="R129" s="18">
        <v>1861.904</v>
      </c>
      <c r="S129" s="24">
        <v>0.36889079793886004</v>
      </c>
      <c r="T129" s="18">
        <v>1085.5039999999999</v>
      </c>
      <c r="U129" s="24">
        <v>0.21506610261636705</v>
      </c>
      <c r="V129" s="12" cm="1">
        <f t="array" ref="V129">SUMPRODUCT((B129=$B:$B)*(M129&lt;$M:$M))+1</f>
        <v>346</v>
      </c>
    </row>
    <row r="130" spans="1:22" x14ac:dyDescent="0.2">
      <c r="A130" s="14" t="str">
        <f t="shared" ref="A130:A193" si="2">B130&amp;C130&amp;N130</f>
        <v>2022Claudia Schwartz20</v>
      </c>
      <c r="B130" s="5">
        <v>2022</v>
      </c>
      <c r="C130" s="6" t="s">
        <v>141</v>
      </c>
      <c r="D130" s="6">
        <v>356398</v>
      </c>
      <c r="E130" s="6" t="s">
        <v>159</v>
      </c>
      <c r="F130" s="7">
        <v>3</v>
      </c>
      <c r="G130" s="7">
        <v>3</v>
      </c>
      <c r="H130" s="6" t="s">
        <v>31</v>
      </c>
      <c r="I130" s="6" t="s">
        <v>34</v>
      </c>
      <c r="J130" s="18">
        <v>15</v>
      </c>
      <c r="K130" s="18">
        <v>49</v>
      </c>
      <c r="L130" s="18">
        <v>103</v>
      </c>
      <c r="M130" s="18">
        <v>4470.3760000000002</v>
      </c>
      <c r="N130" s="18">
        <v>20</v>
      </c>
      <c r="O130" s="18">
        <v>298.0250666666667</v>
      </c>
      <c r="P130" s="21">
        <v>3.2666666666666666</v>
      </c>
      <c r="Q130" s="21">
        <v>2.1020408163265305</v>
      </c>
      <c r="R130" s="18">
        <v>1466.7760000000003</v>
      </c>
      <c r="S130" s="24">
        <v>0.32811020817935677</v>
      </c>
      <c r="T130" s="18">
        <v>912.97600000000034</v>
      </c>
      <c r="U130" s="24">
        <v>0.20422801124558657</v>
      </c>
      <c r="V130" s="12" cm="1">
        <f t="array" ref="V130">SUMPRODUCT((B130=$B:$B)*(M130&lt;$M:$M))+1</f>
        <v>362</v>
      </c>
    </row>
    <row r="131" spans="1:22" x14ac:dyDescent="0.2">
      <c r="A131" s="14" t="str">
        <f t="shared" si="2"/>
        <v>2022Claudia Schwartz21</v>
      </c>
      <c r="B131" s="5">
        <v>2022</v>
      </c>
      <c r="C131" s="6" t="s">
        <v>141</v>
      </c>
      <c r="D131" s="6">
        <v>586197</v>
      </c>
      <c r="E131" s="6" t="s">
        <v>160</v>
      </c>
      <c r="F131" s="7">
        <v>3</v>
      </c>
      <c r="G131" s="7">
        <v>3</v>
      </c>
      <c r="H131" s="6" t="s">
        <v>31</v>
      </c>
      <c r="I131" s="6" t="s">
        <v>34</v>
      </c>
      <c r="J131" s="18">
        <v>34</v>
      </c>
      <c r="K131" s="18">
        <v>52</v>
      </c>
      <c r="L131" s="18">
        <v>88</v>
      </c>
      <c r="M131" s="18">
        <v>3796.096</v>
      </c>
      <c r="N131" s="18">
        <v>21</v>
      </c>
      <c r="O131" s="18">
        <v>111.64988235294118</v>
      </c>
      <c r="P131" s="21">
        <v>1.5294117647058822</v>
      </c>
      <c r="Q131" s="21">
        <v>1.6923076923076923</v>
      </c>
      <c r="R131" s="18">
        <v>1350.3960000000002</v>
      </c>
      <c r="S131" s="24">
        <v>0.35573283710422504</v>
      </c>
      <c r="T131" s="18">
        <v>165.99600000000009</v>
      </c>
      <c r="U131" s="24">
        <v>4.3728082746063351E-2</v>
      </c>
      <c r="V131" s="12" cm="1">
        <f t="array" ref="V131">SUMPRODUCT((B131=$B:$B)*(M131&lt;$M:$M))+1</f>
        <v>378</v>
      </c>
    </row>
    <row r="132" spans="1:22" x14ac:dyDescent="0.2">
      <c r="A132" s="14" t="str">
        <f t="shared" si="2"/>
        <v>2022Claudia Schwartz22</v>
      </c>
      <c r="B132" s="5">
        <v>2022</v>
      </c>
      <c r="C132" s="6" t="s">
        <v>141</v>
      </c>
      <c r="D132" s="6">
        <v>377121</v>
      </c>
      <c r="E132" s="6" t="s">
        <v>161</v>
      </c>
      <c r="F132" s="7">
        <v>3</v>
      </c>
      <c r="G132" s="7">
        <v>3</v>
      </c>
      <c r="H132" s="6" t="s">
        <v>31</v>
      </c>
      <c r="I132" s="6" t="s">
        <v>34</v>
      </c>
      <c r="J132" s="18">
        <v>21</v>
      </c>
      <c r="K132" s="18">
        <v>33</v>
      </c>
      <c r="L132" s="18">
        <v>72</v>
      </c>
      <c r="M132" s="18">
        <v>3528.2240000000002</v>
      </c>
      <c r="N132" s="18">
        <v>22</v>
      </c>
      <c r="O132" s="18">
        <v>168.01066666666668</v>
      </c>
      <c r="P132" s="21">
        <v>1.5714285714285714</v>
      </c>
      <c r="Q132" s="21">
        <v>2.1818181818181817</v>
      </c>
      <c r="R132" s="18">
        <v>1362.6240000000003</v>
      </c>
      <c r="S132" s="24">
        <v>0.38620677145215276</v>
      </c>
      <c r="T132" s="18">
        <v>630.02400000000023</v>
      </c>
      <c r="U132" s="24">
        <v>0.17856689371196394</v>
      </c>
      <c r="V132" s="12" cm="1">
        <f t="array" ref="V132">SUMPRODUCT((B132=$B:$B)*(M132&lt;$M:$M))+1</f>
        <v>386</v>
      </c>
    </row>
    <row r="133" spans="1:22" x14ac:dyDescent="0.2">
      <c r="A133" s="14" t="str">
        <f t="shared" si="2"/>
        <v>2022Claudia Schwartz23</v>
      </c>
      <c r="B133" s="5">
        <v>2022</v>
      </c>
      <c r="C133" s="6" t="s">
        <v>141</v>
      </c>
      <c r="D133" s="6">
        <v>636281</v>
      </c>
      <c r="E133" s="6" t="s">
        <v>162</v>
      </c>
      <c r="F133" s="7">
        <v>3</v>
      </c>
      <c r="G133" s="7">
        <v>1</v>
      </c>
      <c r="H133" s="6" t="s">
        <v>22</v>
      </c>
      <c r="I133" s="6" t="s">
        <v>34</v>
      </c>
      <c r="J133" s="18">
        <v>36</v>
      </c>
      <c r="K133" s="18">
        <v>54</v>
      </c>
      <c r="L133" s="18">
        <v>99</v>
      </c>
      <c r="M133" s="18">
        <v>3180.107</v>
      </c>
      <c r="N133" s="18">
        <v>23</v>
      </c>
      <c r="O133" s="18">
        <v>88.336305555555555</v>
      </c>
      <c r="P133" s="21">
        <v>1.5</v>
      </c>
      <c r="Q133" s="21">
        <v>1.8333333333333333</v>
      </c>
      <c r="R133" s="18">
        <v>983.85699999999997</v>
      </c>
      <c r="S133" s="24">
        <v>0.30937858380236893</v>
      </c>
      <c r="T133" s="18">
        <v>-268.94299999999998</v>
      </c>
      <c r="U133" s="24">
        <v>-8.4570424831617294E-2</v>
      </c>
      <c r="V133" s="12" cm="1">
        <f t="array" ref="V133">SUMPRODUCT((B133=$B:$B)*(M133&lt;$M:$M))+1</f>
        <v>397</v>
      </c>
    </row>
    <row r="134" spans="1:22" x14ac:dyDescent="0.2">
      <c r="A134" s="14" t="str">
        <f t="shared" si="2"/>
        <v>2022Claudia Schwartz24</v>
      </c>
      <c r="B134" s="5">
        <v>2022</v>
      </c>
      <c r="C134" s="6" t="s">
        <v>141</v>
      </c>
      <c r="D134" s="6">
        <v>917647</v>
      </c>
      <c r="E134" s="6" t="s">
        <v>163</v>
      </c>
      <c r="F134" s="7">
        <v>3</v>
      </c>
      <c r="G134" s="7">
        <v>3</v>
      </c>
      <c r="H134" s="6" t="s">
        <v>31</v>
      </c>
      <c r="I134" s="6" t="s">
        <v>34</v>
      </c>
      <c r="J134" s="18">
        <v>18</v>
      </c>
      <c r="K134" s="18">
        <v>28</v>
      </c>
      <c r="L134" s="18">
        <v>64</v>
      </c>
      <c r="M134" s="18">
        <v>2645.0880000000002</v>
      </c>
      <c r="N134" s="18">
        <v>24</v>
      </c>
      <c r="O134" s="18">
        <v>146.94933333333336</v>
      </c>
      <c r="P134" s="21">
        <v>1.5555555555555556</v>
      </c>
      <c r="Q134" s="21">
        <v>2.2857142857142856</v>
      </c>
      <c r="R134" s="18">
        <v>983.48800000000028</v>
      </c>
      <c r="S134" s="24">
        <v>0.37181674106872825</v>
      </c>
      <c r="T134" s="18">
        <v>355.88800000000026</v>
      </c>
      <c r="U134" s="24">
        <v>0.13454675231977167</v>
      </c>
      <c r="V134" s="12" cm="1">
        <f t="array" ref="V134">SUMPRODUCT((B134=$B:$B)*(M134&lt;$M:$M))+1</f>
        <v>411</v>
      </c>
    </row>
    <row r="135" spans="1:22" x14ac:dyDescent="0.2">
      <c r="A135" s="14" t="str">
        <f t="shared" si="2"/>
        <v>2022Claudia Schwartz25</v>
      </c>
      <c r="B135" s="5">
        <v>2022</v>
      </c>
      <c r="C135" s="6" t="s">
        <v>141</v>
      </c>
      <c r="D135" s="6">
        <v>400575</v>
      </c>
      <c r="E135" s="6" t="s">
        <v>164</v>
      </c>
      <c r="F135" s="7">
        <v>3</v>
      </c>
      <c r="G135" s="7">
        <v>3</v>
      </c>
      <c r="H135" s="6" t="s">
        <v>22</v>
      </c>
      <c r="I135" s="6" t="s">
        <v>34</v>
      </c>
      <c r="J135" s="18">
        <v>13</v>
      </c>
      <c r="K135" s="18">
        <v>27</v>
      </c>
      <c r="L135" s="18">
        <v>86</v>
      </c>
      <c r="M135" s="18">
        <v>2300.6999999999998</v>
      </c>
      <c r="N135" s="18">
        <v>25</v>
      </c>
      <c r="O135" s="18">
        <v>176.97692307692307</v>
      </c>
      <c r="P135" s="21">
        <v>2.0769230769230771</v>
      </c>
      <c r="Q135" s="21">
        <v>3.1851851851851851</v>
      </c>
      <c r="R135" s="18">
        <v>383.44999999999982</v>
      </c>
      <c r="S135" s="24">
        <v>0.1666666666666666</v>
      </c>
      <c r="T135" s="18">
        <v>-77.950000000000159</v>
      </c>
      <c r="U135" s="24">
        <v>-3.3880992741339662E-2</v>
      </c>
      <c r="V135" s="12" cm="1">
        <f t="array" ref="V135">SUMPRODUCT((B135=$B:$B)*(M135&lt;$M:$M))+1</f>
        <v>423</v>
      </c>
    </row>
    <row r="136" spans="1:22" x14ac:dyDescent="0.2">
      <c r="A136" s="14" t="str">
        <f t="shared" si="2"/>
        <v>2022Claudia Schwartz26</v>
      </c>
      <c r="B136" s="5">
        <v>2022</v>
      </c>
      <c r="C136" s="6" t="s">
        <v>141</v>
      </c>
      <c r="D136" s="6">
        <v>960888</v>
      </c>
      <c r="E136" s="6" t="s">
        <v>165</v>
      </c>
      <c r="F136" s="7">
        <v>3</v>
      </c>
      <c r="G136" s="7">
        <v>3</v>
      </c>
      <c r="H136" s="6" t="s">
        <v>31</v>
      </c>
      <c r="I136" s="6" t="s">
        <v>34</v>
      </c>
      <c r="J136" s="18">
        <v>9</v>
      </c>
      <c r="K136" s="18">
        <v>14</v>
      </c>
      <c r="L136" s="18">
        <v>31</v>
      </c>
      <c r="M136" s="18">
        <v>1998.152</v>
      </c>
      <c r="N136" s="18">
        <v>26</v>
      </c>
      <c r="O136" s="18">
        <v>222.0168888888889</v>
      </c>
      <c r="P136" s="21">
        <v>1.5555555555555556</v>
      </c>
      <c r="Q136" s="21">
        <v>2.2142857142857144</v>
      </c>
      <c r="R136" s="18">
        <v>713.452</v>
      </c>
      <c r="S136" s="24">
        <v>0.35705591966977485</v>
      </c>
      <c r="T136" s="18">
        <v>399.65199999999999</v>
      </c>
      <c r="U136" s="24">
        <v>0.20001080998842929</v>
      </c>
      <c r="V136" s="12" cm="1">
        <f t="array" ref="V136">SUMPRODUCT((B136=$B:$B)*(M136&lt;$M:$M))+1</f>
        <v>432</v>
      </c>
    </row>
    <row r="137" spans="1:22" x14ac:dyDescent="0.2">
      <c r="A137" s="14" t="str">
        <f t="shared" si="2"/>
        <v>2022Claudia Schwartz27</v>
      </c>
      <c r="B137" s="5">
        <v>2022</v>
      </c>
      <c r="C137" s="6" t="s">
        <v>141</v>
      </c>
      <c r="D137" s="6">
        <v>828176</v>
      </c>
      <c r="E137" s="6" t="s">
        <v>166</v>
      </c>
      <c r="F137" s="7">
        <v>3</v>
      </c>
      <c r="G137" s="7">
        <v>3</v>
      </c>
      <c r="H137" s="6" t="s">
        <v>31</v>
      </c>
      <c r="I137" s="6" t="s">
        <v>34</v>
      </c>
      <c r="J137" s="18">
        <v>18</v>
      </c>
      <c r="K137" s="18">
        <v>18</v>
      </c>
      <c r="L137" s="18">
        <v>47</v>
      </c>
      <c r="M137" s="18">
        <v>1719.624</v>
      </c>
      <c r="N137" s="18">
        <v>27</v>
      </c>
      <c r="O137" s="18">
        <v>95.534666666666666</v>
      </c>
      <c r="P137" s="21">
        <v>1</v>
      </c>
      <c r="Q137" s="21">
        <v>2.6111111111111112</v>
      </c>
      <c r="R137" s="18">
        <v>639.67399999999998</v>
      </c>
      <c r="S137" s="24">
        <v>0.37198480598084233</v>
      </c>
      <c r="T137" s="18">
        <v>24.073999999999955</v>
      </c>
      <c r="U137" s="24">
        <v>1.3999571999460321E-2</v>
      </c>
      <c r="V137" s="12" cm="1">
        <f t="array" ref="V137">SUMPRODUCT((B137=$B:$B)*(M137&lt;$M:$M))+1</f>
        <v>439</v>
      </c>
    </row>
    <row r="138" spans="1:22" x14ac:dyDescent="0.2">
      <c r="A138" s="14" t="str">
        <f t="shared" si="2"/>
        <v>2022Claudia Schwartz28</v>
      </c>
      <c r="B138" s="5">
        <v>2022</v>
      </c>
      <c r="C138" s="6" t="s">
        <v>141</v>
      </c>
      <c r="D138" s="6">
        <v>281083</v>
      </c>
      <c r="E138" s="6" t="s">
        <v>127</v>
      </c>
      <c r="F138" s="7">
        <v>3</v>
      </c>
      <c r="G138" s="7">
        <v>1</v>
      </c>
      <c r="H138" s="6" t="s">
        <v>22</v>
      </c>
      <c r="I138" s="6" t="s">
        <v>34</v>
      </c>
      <c r="J138" s="18">
        <v>8</v>
      </c>
      <c r="K138" s="18">
        <v>15</v>
      </c>
      <c r="L138" s="18">
        <v>42</v>
      </c>
      <c r="M138" s="18">
        <v>1597.62</v>
      </c>
      <c r="N138" s="18">
        <v>28</v>
      </c>
      <c r="O138" s="18">
        <v>199.70249999999999</v>
      </c>
      <c r="P138" s="21">
        <v>1.875</v>
      </c>
      <c r="Q138" s="21">
        <v>2.8</v>
      </c>
      <c r="R138" s="18">
        <v>266.27</v>
      </c>
      <c r="S138" s="24">
        <v>0.16666666666666666</v>
      </c>
      <c r="T138" s="18">
        <v>-15.730000000000018</v>
      </c>
      <c r="U138" s="24">
        <v>-9.8458957699578235E-3</v>
      </c>
      <c r="V138" s="12" cm="1">
        <f t="array" ref="V138">SUMPRODUCT((B138=$B:$B)*(M138&lt;$M:$M))+1</f>
        <v>442</v>
      </c>
    </row>
    <row r="139" spans="1:22" x14ac:dyDescent="0.2">
      <c r="A139" s="14" t="str">
        <f t="shared" si="2"/>
        <v>2022Claudia Schwartz29</v>
      </c>
      <c r="B139" s="5">
        <v>2022</v>
      </c>
      <c r="C139" s="6" t="s">
        <v>141</v>
      </c>
      <c r="D139" s="6">
        <v>465325</v>
      </c>
      <c r="E139" s="6" t="s">
        <v>167</v>
      </c>
      <c r="F139" s="7">
        <v>3</v>
      </c>
      <c r="G139" s="7">
        <v>3</v>
      </c>
      <c r="H139" s="6" t="s">
        <v>31</v>
      </c>
      <c r="I139" s="6" t="s">
        <v>34</v>
      </c>
      <c r="J139" s="18">
        <v>3</v>
      </c>
      <c r="K139" s="18">
        <v>3</v>
      </c>
      <c r="L139" s="18">
        <v>14</v>
      </c>
      <c r="M139" s="18">
        <v>823.88800000000003</v>
      </c>
      <c r="N139" s="18">
        <v>29</v>
      </c>
      <c r="O139" s="18">
        <v>274.62933333333336</v>
      </c>
      <c r="P139" s="21">
        <v>1</v>
      </c>
      <c r="Q139" s="21">
        <v>4.666666666666667</v>
      </c>
      <c r="R139" s="18">
        <v>360.88800000000003</v>
      </c>
      <c r="S139" s="24">
        <v>0.43803041190064673</v>
      </c>
      <c r="T139" s="18">
        <v>258.28800000000001</v>
      </c>
      <c r="U139" s="24">
        <v>0.31349892218359776</v>
      </c>
      <c r="V139" s="12" cm="1">
        <f t="array" ref="V139">SUMPRODUCT((B139=$B:$B)*(M139&lt;$M:$M))+1</f>
        <v>464</v>
      </c>
    </row>
    <row r="140" spans="1:22" x14ac:dyDescent="0.2">
      <c r="A140" s="14" t="str">
        <f t="shared" si="2"/>
        <v>2022Claudia Schwartz30</v>
      </c>
      <c r="B140" s="5">
        <v>2022</v>
      </c>
      <c r="C140" s="6" t="s">
        <v>141</v>
      </c>
      <c r="D140" s="6">
        <v>692546</v>
      </c>
      <c r="E140" s="6" t="s">
        <v>168</v>
      </c>
      <c r="F140" s="7">
        <v>3</v>
      </c>
      <c r="G140" s="7">
        <v>3</v>
      </c>
      <c r="H140" s="6" t="s">
        <v>31</v>
      </c>
      <c r="I140" s="6" t="s">
        <v>34</v>
      </c>
      <c r="J140" s="18">
        <v>6</v>
      </c>
      <c r="K140" s="18">
        <v>6</v>
      </c>
      <c r="L140" s="18">
        <v>15</v>
      </c>
      <c r="M140" s="18">
        <v>783.88</v>
      </c>
      <c r="N140" s="18">
        <v>30</v>
      </c>
      <c r="O140" s="18">
        <v>130.64666666666668</v>
      </c>
      <c r="P140" s="21">
        <v>1</v>
      </c>
      <c r="Q140" s="21">
        <v>2.5</v>
      </c>
      <c r="R140" s="18">
        <v>344.38</v>
      </c>
      <c r="S140" s="24">
        <v>0.43932744807878754</v>
      </c>
      <c r="T140" s="18">
        <v>139.18</v>
      </c>
      <c r="U140" s="24">
        <v>0.17755268663570956</v>
      </c>
      <c r="V140" s="12" cm="1">
        <f t="array" ref="V140">SUMPRODUCT((B140=$B:$B)*(M140&lt;$M:$M))+1</f>
        <v>467</v>
      </c>
    </row>
    <row r="141" spans="1:22" x14ac:dyDescent="0.2">
      <c r="A141" s="14" t="str">
        <f t="shared" si="2"/>
        <v>2022Claudia Schwartz31</v>
      </c>
      <c r="B141" s="5">
        <v>2022</v>
      </c>
      <c r="C141" s="6" t="s">
        <v>141</v>
      </c>
      <c r="D141" s="6">
        <v>114251</v>
      </c>
      <c r="E141" s="6" t="s">
        <v>169</v>
      </c>
      <c r="F141" s="7">
        <v>3</v>
      </c>
      <c r="G141" s="7">
        <v>3</v>
      </c>
      <c r="H141" s="6" t="s">
        <v>31</v>
      </c>
      <c r="I141" s="6" t="s">
        <v>34</v>
      </c>
      <c r="J141" s="18">
        <v>3</v>
      </c>
      <c r="K141" s="18">
        <v>6</v>
      </c>
      <c r="L141" s="18">
        <v>6</v>
      </c>
      <c r="M141" s="18">
        <v>279.15199999999999</v>
      </c>
      <c r="N141" s="18">
        <v>31</v>
      </c>
      <c r="O141" s="18">
        <v>93.050666666666658</v>
      </c>
      <c r="P141" s="21">
        <v>2</v>
      </c>
      <c r="Q141" s="21">
        <v>1</v>
      </c>
      <c r="R141" s="18">
        <v>108.65199999999999</v>
      </c>
      <c r="S141" s="24">
        <v>0.38922164268928755</v>
      </c>
      <c r="T141" s="18">
        <v>2.451999999999984</v>
      </c>
      <c r="U141" s="24">
        <v>8.7837450564566405E-3</v>
      </c>
      <c r="V141" s="12" cm="1">
        <f t="array" ref="V141">SUMPRODUCT((B141=$B:$B)*(M141&lt;$M:$M))+1</f>
        <v>476</v>
      </c>
    </row>
    <row r="142" spans="1:22" x14ac:dyDescent="0.2">
      <c r="A142" s="14" t="str">
        <f t="shared" si="2"/>
        <v>2022Claudia Schwartz32</v>
      </c>
      <c r="B142" s="5">
        <v>2022</v>
      </c>
      <c r="C142" s="6" t="s">
        <v>141</v>
      </c>
      <c r="D142" s="6">
        <v>130897</v>
      </c>
      <c r="E142" s="6" t="s">
        <v>170</v>
      </c>
      <c r="F142" s="7">
        <v>3</v>
      </c>
      <c r="G142" s="7">
        <v>3</v>
      </c>
      <c r="H142" s="6" t="s">
        <v>31</v>
      </c>
      <c r="I142" s="6" t="s">
        <v>34</v>
      </c>
      <c r="J142" s="18">
        <v>3</v>
      </c>
      <c r="K142" s="18">
        <v>4</v>
      </c>
      <c r="L142" s="18">
        <v>4</v>
      </c>
      <c r="M142" s="18">
        <v>247.96799999999999</v>
      </c>
      <c r="N142" s="18">
        <v>32</v>
      </c>
      <c r="O142" s="18">
        <v>82.655999999999992</v>
      </c>
      <c r="P142" s="21">
        <v>1.3333333333333333</v>
      </c>
      <c r="Q142" s="21">
        <v>1</v>
      </c>
      <c r="R142" s="18">
        <v>97.967999999999989</v>
      </c>
      <c r="S142" s="24">
        <v>0.39508323654665117</v>
      </c>
      <c r="T142" s="18">
        <v>-5.8320000000000078</v>
      </c>
      <c r="U142" s="24">
        <v>-2.3519163763066234E-2</v>
      </c>
      <c r="V142" s="12" cm="1">
        <f t="array" ref="V142">SUMPRODUCT((B142=$B:$B)*(M142&lt;$M:$M))+1</f>
        <v>479</v>
      </c>
    </row>
    <row r="143" spans="1:22" x14ac:dyDescent="0.2">
      <c r="A143" s="14" t="str">
        <f t="shared" si="2"/>
        <v>2022Claudia Schwartz33</v>
      </c>
      <c r="B143" s="5">
        <v>2022</v>
      </c>
      <c r="C143" s="6" t="s">
        <v>141</v>
      </c>
      <c r="D143" s="6">
        <v>623122</v>
      </c>
      <c r="E143" s="6" t="s">
        <v>171</v>
      </c>
      <c r="F143" s="7">
        <v>3</v>
      </c>
      <c r="G143" s="7">
        <v>3</v>
      </c>
      <c r="H143" s="6" t="s">
        <v>31</v>
      </c>
      <c r="I143" s="6" t="s">
        <v>34</v>
      </c>
      <c r="J143" s="18">
        <v>4</v>
      </c>
      <c r="K143" s="18">
        <v>6</v>
      </c>
      <c r="L143" s="18">
        <v>8</v>
      </c>
      <c r="M143" s="18">
        <v>179.136</v>
      </c>
      <c r="N143" s="18">
        <v>33</v>
      </c>
      <c r="O143" s="18">
        <v>44.783999999999999</v>
      </c>
      <c r="P143" s="21">
        <v>1.5</v>
      </c>
      <c r="Q143" s="21">
        <v>1.3333333333333333</v>
      </c>
      <c r="R143" s="18">
        <v>63.435999999999993</v>
      </c>
      <c r="S143" s="24">
        <v>0.35412200785994996</v>
      </c>
      <c r="T143" s="18">
        <v>-75.763999999999996</v>
      </c>
      <c r="U143" s="24">
        <v>-0.42294122901036085</v>
      </c>
      <c r="V143" s="12" cm="1">
        <f t="array" ref="V143">SUMPRODUCT((B143=$B:$B)*(M143&lt;$M:$M))+1</f>
        <v>481</v>
      </c>
    </row>
    <row r="144" spans="1:22" x14ac:dyDescent="0.2">
      <c r="A144" s="14" t="str">
        <f t="shared" si="2"/>
        <v>2022Debbie Green1</v>
      </c>
      <c r="B144" s="5">
        <v>2022</v>
      </c>
      <c r="C144" s="6" t="s">
        <v>172</v>
      </c>
      <c r="D144" s="6">
        <v>883141</v>
      </c>
      <c r="E144" s="6" t="s">
        <v>173</v>
      </c>
      <c r="F144" s="7">
        <v>4</v>
      </c>
      <c r="G144" s="7">
        <v>4</v>
      </c>
      <c r="H144" s="6" t="s">
        <v>31</v>
      </c>
      <c r="I144" s="6" t="s">
        <v>23</v>
      </c>
      <c r="J144" s="18">
        <v>103</v>
      </c>
      <c r="K144" s="18">
        <v>739</v>
      </c>
      <c r="L144" s="18">
        <v>4353</v>
      </c>
      <c r="M144" s="18">
        <v>173210.35550000001</v>
      </c>
      <c r="N144" s="18">
        <v>1</v>
      </c>
      <c r="O144" s="18">
        <v>1681.653936893204</v>
      </c>
      <c r="P144" s="21">
        <v>7.174757281553398</v>
      </c>
      <c r="Q144" s="21">
        <v>5.8903924221921518</v>
      </c>
      <c r="R144" s="18">
        <v>33375.955500000011</v>
      </c>
      <c r="S144" s="24">
        <v>0.19269030078285365</v>
      </c>
      <c r="T144" s="18">
        <v>29778.455500000011</v>
      </c>
      <c r="U144" s="24">
        <v>0.17192075735910611</v>
      </c>
      <c r="V144" s="12" cm="1">
        <f t="array" ref="V144">SUMPRODUCT((B144=$B:$B)*(M144&lt;$M:$M))+1</f>
        <v>14</v>
      </c>
    </row>
    <row r="145" spans="1:22" x14ac:dyDescent="0.2">
      <c r="A145" s="14" t="str">
        <f t="shared" si="2"/>
        <v>2022Debbie Green2</v>
      </c>
      <c r="B145" s="5">
        <v>2022</v>
      </c>
      <c r="C145" s="6" t="s">
        <v>172</v>
      </c>
      <c r="D145" s="6">
        <v>537905</v>
      </c>
      <c r="E145" s="6" t="s">
        <v>28</v>
      </c>
      <c r="F145" s="7">
        <v>4</v>
      </c>
      <c r="G145" s="7">
        <v>4</v>
      </c>
      <c r="H145" s="6" t="s">
        <v>22</v>
      </c>
      <c r="I145" s="6" t="s">
        <v>23</v>
      </c>
      <c r="J145" s="18">
        <v>248</v>
      </c>
      <c r="K145" s="18">
        <v>929</v>
      </c>
      <c r="L145" s="18">
        <v>4648</v>
      </c>
      <c r="M145" s="18">
        <v>161208.63</v>
      </c>
      <c r="N145" s="18">
        <v>2</v>
      </c>
      <c r="O145" s="18">
        <v>650.03479838709677</v>
      </c>
      <c r="P145" s="21">
        <v>3.745967741935484</v>
      </c>
      <c r="Q145" s="21">
        <v>5.0032292787944028</v>
      </c>
      <c r="R145" s="18">
        <v>11941.380000000005</v>
      </c>
      <c r="S145" s="24">
        <v>7.4074074074074098E-2</v>
      </c>
      <c r="T145" s="18">
        <v>4078.3800000000047</v>
      </c>
      <c r="U145" s="24">
        <v>2.5298769675047822E-2</v>
      </c>
      <c r="V145" s="12" cm="1">
        <f t="array" ref="V145">SUMPRODUCT((B145=$B:$B)*(M145&lt;$M:$M))+1</f>
        <v>20</v>
      </c>
    </row>
    <row r="146" spans="1:22" x14ac:dyDescent="0.2">
      <c r="A146" s="14" t="str">
        <f t="shared" si="2"/>
        <v>2022Debbie Green3</v>
      </c>
      <c r="B146" s="5">
        <v>2022</v>
      </c>
      <c r="C146" s="6" t="s">
        <v>172</v>
      </c>
      <c r="D146" s="6">
        <v>167602</v>
      </c>
      <c r="E146" s="6" t="s">
        <v>174</v>
      </c>
      <c r="F146" s="7">
        <v>4</v>
      </c>
      <c r="G146" s="7">
        <v>4</v>
      </c>
      <c r="H146" s="6" t="s">
        <v>22</v>
      </c>
      <c r="I146" s="6" t="s">
        <v>25</v>
      </c>
      <c r="J146" s="18">
        <v>93</v>
      </c>
      <c r="K146" s="18">
        <v>552</v>
      </c>
      <c r="L146" s="18">
        <v>3519</v>
      </c>
      <c r="M146" s="18">
        <v>131061.0622</v>
      </c>
      <c r="N146" s="18">
        <v>3</v>
      </c>
      <c r="O146" s="18">
        <v>1409.2587333333333</v>
      </c>
      <c r="P146" s="21">
        <v>5.935483870967742</v>
      </c>
      <c r="Q146" s="21">
        <v>6.375</v>
      </c>
      <c r="R146" s="18">
        <v>20302.462199999994</v>
      </c>
      <c r="S146" s="24">
        <v>0.15490842100011604</v>
      </c>
      <c r="T146" s="18">
        <v>17159.962199999994</v>
      </c>
      <c r="U146" s="24">
        <v>0.13093104780284617</v>
      </c>
      <c r="V146" s="12" cm="1">
        <f t="array" ref="V146">SUMPRODUCT((B146=$B:$B)*(M146&lt;$M:$M))+1</f>
        <v>30</v>
      </c>
    </row>
    <row r="147" spans="1:22" x14ac:dyDescent="0.2">
      <c r="A147" s="14" t="str">
        <f t="shared" si="2"/>
        <v>2022Debbie Wong1</v>
      </c>
      <c r="B147" s="5">
        <v>2022</v>
      </c>
      <c r="C147" s="6" t="s">
        <v>175</v>
      </c>
      <c r="D147" s="6">
        <v>583353</v>
      </c>
      <c r="E147" s="6" t="s">
        <v>176</v>
      </c>
      <c r="F147" s="7">
        <v>1</v>
      </c>
      <c r="G147" s="7">
        <v>1</v>
      </c>
      <c r="H147" s="6" t="s">
        <v>22</v>
      </c>
      <c r="I147" s="6" t="s">
        <v>29</v>
      </c>
      <c r="J147" s="18">
        <v>104</v>
      </c>
      <c r="K147" s="18">
        <v>417</v>
      </c>
      <c r="L147" s="18">
        <v>1908</v>
      </c>
      <c r="M147" s="18">
        <v>70150.2</v>
      </c>
      <c r="N147" s="18">
        <v>1</v>
      </c>
      <c r="O147" s="18">
        <v>674.52115384615377</v>
      </c>
      <c r="P147" s="21">
        <v>4.009615384615385</v>
      </c>
      <c r="Q147" s="21">
        <v>4.5755395683453237</v>
      </c>
      <c r="R147" s="18">
        <v>11691.699999999997</v>
      </c>
      <c r="S147" s="24">
        <v>0.16666666666666663</v>
      </c>
      <c r="T147" s="18">
        <v>8018.3499999999967</v>
      </c>
      <c r="U147" s="24">
        <v>0.11430259642880558</v>
      </c>
      <c r="V147" s="12" cm="1">
        <f t="array" ref="V147">SUMPRODUCT((B147=$B:$B)*(M147&lt;$M:$M))+1</f>
        <v>66</v>
      </c>
    </row>
    <row r="148" spans="1:22" x14ac:dyDescent="0.2">
      <c r="A148" s="14" t="str">
        <f t="shared" si="2"/>
        <v>2022Debbie Wong2</v>
      </c>
      <c r="B148" s="5">
        <v>2022</v>
      </c>
      <c r="C148" s="6" t="s">
        <v>175</v>
      </c>
      <c r="D148" s="6">
        <v>298703</v>
      </c>
      <c r="E148" s="6" t="s">
        <v>177</v>
      </c>
      <c r="F148" s="7">
        <v>1</v>
      </c>
      <c r="G148" s="7">
        <v>1</v>
      </c>
      <c r="H148" s="6" t="s">
        <v>31</v>
      </c>
      <c r="I148" s="6" t="s">
        <v>29</v>
      </c>
      <c r="J148" s="18">
        <v>133</v>
      </c>
      <c r="K148" s="18">
        <v>528</v>
      </c>
      <c r="L148" s="18">
        <v>1814</v>
      </c>
      <c r="M148" s="18">
        <v>65794.98</v>
      </c>
      <c r="N148" s="18">
        <v>2</v>
      </c>
      <c r="O148" s="18">
        <v>494.69909774436087</v>
      </c>
      <c r="P148" s="21">
        <v>3.969924812030075</v>
      </c>
      <c r="Q148" s="21">
        <v>3.4356060606060606</v>
      </c>
      <c r="R148" s="18">
        <v>10965.829999999994</v>
      </c>
      <c r="S148" s="24">
        <v>0.1666666666666666</v>
      </c>
      <c r="T148" s="18">
        <v>6275.7799999999943</v>
      </c>
      <c r="U148" s="24">
        <v>9.5383872751386115E-2</v>
      </c>
      <c r="V148" s="12" cm="1">
        <f t="array" ref="V148">SUMPRODUCT((B148=$B:$B)*(M148&lt;$M:$M))+1</f>
        <v>71</v>
      </c>
    </row>
    <row r="149" spans="1:22" x14ac:dyDescent="0.2">
      <c r="A149" s="14" t="str">
        <f t="shared" si="2"/>
        <v>2022Debbie Wong3</v>
      </c>
      <c r="B149" s="5">
        <v>2022</v>
      </c>
      <c r="C149" s="6" t="s">
        <v>175</v>
      </c>
      <c r="D149" s="6">
        <v>268288</v>
      </c>
      <c r="E149" s="6" t="s">
        <v>178</v>
      </c>
      <c r="F149" s="7">
        <v>1</v>
      </c>
      <c r="G149" s="7">
        <v>1</v>
      </c>
      <c r="H149" s="6" t="s">
        <v>31</v>
      </c>
      <c r="I149" s="6" t="s">
        <v>29</v>
      </c>
      <c r="J149" s="18">
        <v>138</v>
      </c>
      <c r="K149" s="18">
        <v>417</v>
      </c>
      <c r="L149" s="18">
        <v>1500</v>
      </c>
      <c r="M149" s="18">
        <v>58524</v>
      </c>
      <c r="N149" s="18">
        <v>3</v>
      </c>
      <c r="O149" s="18">
        <v>424.08695652173913</v>
      </c>
      <c r="P149" s="21">
        <v>3.0217391304347827</v>
      </c>
      <c r="Q149" s="21">
        <v>3.5971223021582732</v>
      </c>
      <c r="R149" s="18">
        <v>9754</v>
      </c>
      <c r="S149" s="24">
        <v>0.16666666666666666</v>
      </c>
      <c r="T149" s="18">
        <v>5022.25</v>
      </c>
      <c r="U149" s="24">
        <v>8.5815221105871101E-2</v>
      </c>
      <c r="V149" s="12" cm="1">
        <f t="array" ref="V149">SUMPRODUCT((B149=$B:$B)*(M149&lt;$M:$M))+1</f>
        <v>86</v>
      </c>
    </row>
    <row r="150" spans="1:22" x14ac:dyDescent="0.2">
      <c r="A150" s="14" t="str">
        <f t="shared" si="2"/>
        <v>2022Debbie Wong4</v>
      </c>
      <c r="B150" s="5">
        <v>2022</v>
      </c>
      <c r="C150" s="6" t="s">
        <v>175</v>
      </c>
      <c r="D150" s="6">
        <v>884431</v>
      </c>
      <c r="E150" s="6" t="s">
        <v>89</v>
      </c>
      <c r="F150" s="7">
        <v>1</v>
      </c>
      <c r="G150" s="7">
        <v>4</v>
      </c>
      <c r="H150" s="6" t="s">
        <v>22</v>
      </c>
      <c r="I150" s="6" t="s">
        <v>29</v>
      </c>
      <c r="J150" s="18">
        <v>95</v>
      </c>
      <c r="K150" s="18">
        <v>311</v>
      </c>
      <c r="L150" s="18">
        <v>1536</v>
      </c>
      <c r="M150" s="18">
        <v>55848.464</v>
      </c>
      <c r="N150" s="18">
        <v>4</v>
      </c>
      <c r="O150" s="18">
        <v>587.87856842105259</v>
      </c>
      <c r="P150" s="21">
        <v>3.2736842105263158</v>
      </c>
      <c r="Q150" s="21">
        <v>4.938906752411576</v>
      </c>
      <c r="R150" s="18">
        <v>5983.7640000000029</v>
      </c>
      <c r="S150" s="24">
        <v>0.10714285714285719</v>
      </c>
      <c r="T150" s="18">
        <v>2700.5140000000029</v>
      </c>
      <c r="U150" s="24">
        <v>4.8354311051419477E-2</v>
      </c>
      <c r="V150" s="12" cm="1">
        <f t="array" ref="V150">SUMPRODUCT((B150=$B:$B)*(M150&lt;$M:$M))+1</f>
        <v>93</v>
      </c>
    </row>
    <row r="151" spans="1:22" x14ac:dyDescent="0.2">
      <c r="A151" s="14" t="str">
        <f t="shared" si="2"/>
        <v>2022Debbie Wong5</v>
      </c>
      <c r="B151" s="5">
        <v>2022</v>
      </c>
      <c r="C151" s="6" t="s">
        <v>175</v>
      </c>
      <c r="D151" s="6">
        <v>202854</v>
      </c>
      <c r="E151" s="6" t="s">
        <v>179</v>
      </c>
      <c r="F151" s="7">
        <v>1</v>
      </c>
      <c r="G151" s="7">
        <v>1</v>
      </c>
      <c r="H151" s="6" t="s">
        <v>31</v>
      </c>
      <c r="I151" s="6" t="s">
        <v>29</v>
      </c>
      <c r="J151" s="18">
        <v>95</v>
      </c>
      <c r="K151" s="18">
        <v>293</v>
      </c>
      <c r="L151" s="18">
        <v>1320</v>
      </c>
      <c r="M151" s="18">
        <v>54207.16</v>
      </c>
      <c r="N151" s="18">
        <v>5</v>
      </c>
      <c r="O151" s="18">
        <v>570.6016842105264</v>
      </c>
      <c r="P151" s="21">
        <v>3.0842105263157893</v>
      </c>
      <c r="Q151" s="21">
        <v>4.5051194539249151</v>
      </c>
      <c r="R151" s="18">
        <v>13958.86</v>
      </c>
      <c r="S151" s="24">
        <v>0.25750952457203069</v>
      </c>
      <c r="T151" s="18">
        <v>10697.61</v>
      </c>
      <c r="U151" s="24">
        <v>0.19734680806004226</v>
      </c>
      <c r="V151" s="12" cm="1">
        <f t="array" ref="V151">SUMPRODUCT((B151=$B:$B)*(M151&lt;$M:$M))+1</f>
        <v>98</v>
      </c>
    </row>
    <row r="152" spans="1:22" x14ac:dyDescent="0.2">
      <c r="A152" s="14" t="str">
        <f t="shared" si="2"/>
        <v>2022Debbie Wong6</v>
      </c>
      <c r="B152" s="5">
        <v>2022</v>
      </c>
      <c r="C152" s="6" t="s">
        <v>175</v>
      </c>
      <c r="D152" s="6">
        <v>128453</v>
      </c>
      <c r="E152" s="6" t="s">
        <v>180</v>
      </c>
      <c r="F152" s="7">
        <v>1</v>
      </c>
      <c r="G152" s="7">
        <v>1</v>
      </c>
      <c r="H152" s="6" t="s">
        <v>22</v>
      </c>
      <c r="I152" s="6" t="s">
        <v>29</v>
      </c>
      <c r="J152" s="18">
        <v>131</v>
      </c>
      <c r="K152" s="18">
        <v>286</v>
      </c>
      <c r="L152" s="18">
        <v>1225</v>
      </c>
      <c r="M152" s="18">
        <v>42221.622000000003</v>
      </c>
      <c r="N152" s="18">
        <v>6</v>
      </c>
      <c r="O152" s="18">
        <v>322.30245801526718</v>
      </c>
      <c r="P152" s="21">
        <v>2.1832061068702289</v>
      </c>
      <c r="Q152" s="21">
        <v>4.2832167832167833</v>
      </c>
      <c r="R152" s="18">
        <v>5823.6720000000059</v>
      </c>
      <c r="S152" s="24">
        <v>0.13793103448275876</v>
      </c>
      <c r="T152" s="18">
        <v>1451.9220000000159</v>
      </c>
      <c r="U152" s="24">
        <v>3.4388115169995501E-2</v>
      </c>
      <c r="V152" s="12" cm="1">
        <f t="array" ref="V152">SUMPRODUCT((B152=$B:$B)*(M152&lt;$M:$M))+1</f>
        <v>120</v>
      </c>
    </row>
    <row r="153" spans="1:22" x14ac:dyDescent="0.2">
      <c r="A153" s="14" t="str">
        <f t="shared" si="2"/>
        <v>2022Debbie Wong7</v>
      </c>
      <c r="B153" s="5">
        <v>2022</v>
      </c>
      <c r="C153" s="6" t="s">
        <v>175</v>
      </c>
      <c r="D153" s="6">
        <v>423877</v>
      </c>
      <c r="E153" s="6" t="s">
        <v>98</v>
      </c>
      <c r="F153" s="7">
        <v>1</v>
      </c>
      <c r="G153" s="7">
        <v>4</v>
      </c>
      <c r="H153" s="6" t="s">
        <v>22</v>
      </c>
      <c r="I153" s="6" t="s">
        <v>29</v>
      </c>
      <c r="J153" s="18">
        <v>109</v>
      </c>
      <c r="K153" s="18">
        <v>229</v>
      </c>
      <c r="L153" s="18">
        <v>1122</v>
      </c>
      <c r="M153" s="18">
        <v>39144.120000000003</v>
      </c>
      <c r="N153" s="18">
        <v>7</v>
      </c>
      <c r="O153" s="18">
        <v>359.12036697247709</v>
      </c>
      <c r="P153" s="21">
        <v>2.1009174311926606</v>
      </c>
      <c r="Q153" s="21">
        <v>4.8995633187772922</v>
      </c>
      <c r="R153" s="18">
        <v>6524.0200000000041</v>
      </c>
      <c r="S153" s="24">
        <v>0.16666666666666677</v>
      </c>
      <c r="T153" s="18">
        <v>2894.7700000000041</v>
      </c>
      <c r="U153" s="24">
        <v>7.3951592218703704E-2</v>
      </c>
      <c r="V153" s="12" cm="1">
        <f t="array" ref="V153">SUMPRODUCT((B153=$B:$B)*(M153&lt;$M:$M))+1</f>
        <v>128</v>
      </c>
    </row>
    <row r="154" spans="1:22" x14ac:dyDescent="0.2">
      <c r="A154" s="14" t="str">
        <f t="shared" si="2"/>
        <v>2022Debbie Wong8</v>
      </c>
      <c r="B154" s="5">
        <v>2022</v>
      </c>
      <c r="C154" s="6" t="s">
        <v>175</v>
      </c>
      <c r="D154" s="6">
        <v>370695</v>
      </c>
      <c r="E154" s="6" t="s">
        <v>181</v>
      </c>
      <c r="F154" s="7">
        <v>1</v>
      </c>
      <c r="G154" s="7">
        <v>1</v>
      </c>
      <c r="H154" s="6" t="s">
        <v>31</v>
      </c>
      <c r="I154" s="6" t="s">
        <v>29</v>
      </c>
      <c r="J154" s="18">
        <v>86</v>
      </c>
      <c r="K154" s="18">
        <v>197</v>
      </c>
      <c r="L154" s="18">
        <v>885</v>
      </c>
      <c r="M154" s="18">
        <v>37018.205000000002</v>
      </c>
      <c r="N154" s="18">
        <v>8</v>
      </c>
      <c r="O154" s="18">
        <v>430.44424418604655</v>
      </c>
      <c r="P154" s="21">
        <v>2.2906976744186047</v>
      </c>
      <c r="Q154" s="21">
        <v>4.4923857868020303</v>
      </c>
      <c r="R154" s="18">
        <v>11035.705000000002</v>
      </c>
      <c r="S154" s="24">
        <v>0.29811561635687095</v>
      </c>
      <c r="T154" s="18">
        <v>8154.1050000000014</v>
      </c>
      <c r="U154" s="24">
        <v>0.22027283602757078</v>
      </c>
      <c r="V154" s="12" cm="1">
        <f t="array" ref="V154">SUMPRODUCT((B154=$B:$B)*(M154&lt;$M:$M))+1</f>
        <v>137</v>
      </c>
    </row>
    <row r="155" spans="1:22" x14ac:dyDescent="0.2">
      <c r="A155" s="14" t="str">
        <f t="shared" si="2"/>
        <v>2022Debbie Wong9</v>
      </c>
      <c r="B155" s="5">
        <v>2022</v>
      </c>
      <c r="C155" s="6" t="s">
        <v>175</v>
      </c>
      <c r="D155" s="6">
        <v>636281</v>
      </c>
      <c r="E155" s="6" t="s">
        <v>162</v>
      </c>
      <c r="F155" s="7">
        <v>1</v>
      </c>
      <c r="G155" s="7">
        <v>1</v>
      </c>
      <c r="H155" s="6" t="s">
        <v>22</v>
      </c>
      <c r="I155" s="6" t="s">
        <v>29</v>
      </c>
      <c r="J155" s="18">
        <v>53</v>
      </c>
      <c r="K155" s="18">
        <v>148</v>
      </c>
      <c r="L155" s="18">
        <v>556</v>
      </c>
      <c r="M155" s="18">
        <v>26731.207999999999</v>
      </c>
      <c r="N155" s="18">
        <v>9</v>
      </c>
      <c r="O155" s="18">
        <v>504.36241509433961</v>
      </c>
      <c r="P155" s="21">
        <v>2.7924528301886791</v>
      </c>
      <c r="Q155" s="21">
        <v>3.7567567567567566</v>
      </c>
      <c r="R155" s="18">
        <v>7363.4579999999987</v>
      </c>
      <c r="S155" s="24">
        <v>0.27546297196894354</v>
      </c>
      <c r="T155" s="18">
        <v>5559.8579999999984</v>
      </c>
      <c r="U155" s="24">
        <v>0.20799127372021492</v>
      </c>
      <c r="V155" s="12" cm="1">
        <f t="array" ref="V155">SUMPRODUCT((B155=$B:$B)*(M155&lt;$M:$M))+1</f>
        <v>153</v>
      </c>
    </row>
    <row r="156" spans="1:22" x14ac:dyDescent="0.2">
      <c r="A156" s="14" t="str">
        <f t="shared" si="2"/>
        <v>2022Debbie Wong10</v>
      </c>
      <c r="B156" s="5">
        <v>2022</v>
      </c>
      <c r="C156" s="6" t="s">
        <v>175</v>
      </c>
      <c r="D156" s="6">
        <v>135718</v>
      </c>
      <c r="E156" s="6" t="s">
        <v>182</v>
      </c>
      <c r="F156" s="7">
        <v>1</v>
      </c>
      <c r="G156" s="7">
        <v>1</v>
      </c>
      <c r="H156" s="6" t="s">
        <v>31</v>
      </c>
      <c r="I156" s="6" t="s">
        <v>29</v>
      </c>
      <c r="J156" s="18">
        <v>69</v>
      </c>
      <c r="K156" s="18">
        <v>124</v>
      </c>
      <c r="L156" s="18">
        <v>544</v>
      </c>
      <c r="M156" s="18">
        <v>26041.3632</v>
      </c>
      <c r="N156" s="18">
        <v>10</v>
      </c>
      <c r="O156" s="18">
        <v>377.41106086956523</v>
      </c>
      <c r="P156" s="21">
        <v>1.7971014492753623</v>
      </c>
      <c r="Q156" s="21">
        <v>4.387096774193548</v>
      </c>
      <c r="R156" s="18">
        <v>5713.2632000000012</v>
      </c>
      <c r="S156" s="24">
        <v>0.21939186347971221</v>
      </c>
      <c r="T156" s="18">
        <v>3438.9632000000011</v>
      </c>
      <c r="U156" s="24">
        <v>0.13205772576452529</v>
      </c>
      <c r="V156" s="12" cm="1">
        <f t="array" ref="V156">SUMPRODUCT((B156=$B:$B)*(M156&lt;$M:$M))+1</f>
        <v>159</v>
      </c>
    </row>
    <row r="157" spans="1:22" x14ac:dyDescent="0.2">
      <c r="A157" s="14" t="str">
        <f t="shared" si="2"/>
        <v>2022Debbie Wong11</v>
      </c>
      <c r="B157" s="5">
        <v>2022</v>
      </c>
      <c r="C157" s="6" t="s">
        <v>175</v>
      </c>
      <c r="D157" s="6">
        <v>459139</v>
      </c>
      <c r="E157" s="6" t="s">
        <v>183</v>
      </c>
      <c r="F157" s="7">
        <v>1</v>
      </c>
      <c r="G157" s="7">
        <v>1</v>
      </c>
      <c r="H157" s="6" t="s">
        <v>22</v>
      </c>
      <c r="I157" s="6" t="s">
        <v>34</v>
      </c>
      <c r="J157" s="18">
        <v>61</v>
      </c>
      <c r="K157" s="18">
        <v>125</v>
      </c>
      <c r="L157" s="18">
        <v>278</v>
      </c>
      <c r="M157" s="18">
        <v>10563.83</v>
      </c>
      <c r="N157" s="18">
        <v>11</v>
      </c>
      <c r="O157" s="18">
        <v>173.17754098360655</v>
      </c>
      <c r="P157" s="21">
        <v>2.0491803278688523</v>
      </c>
      <c r="Q157" s="21">
        <v>2.2240000000000002</v>
      </c>
      <c r="R157" s="18">
        <v>1457.08</v>
      </c>
      <c r="S157" s="24">
        <v>0.13793103448275862</v>
      </c>
      <c r="T157" s="18">
        <v>-570.32000000000016</v>
      </c>
      <c r="U157" s="24">
        <v>-5.3987994884431137E-2</v>
      </c>
      <c r="V157" s="12" cm="1">
        <f t="array" ref="V157">SUMPRODUCT((B157=$B:$B)*(M157&lt;$M:$M))+1</f>
        <v>242</v>
      </c>
    </row>
    <row r="158" spans="1:22" x14ac:dyDescent="0.2">
      <c r="A158" s="14" t="str">
        <f t="shared" si="2"/>
        <v>2022Debbie Wong12</v>
      </c>
      <c r="B158" s="5">
        <v>2022</v>
      </c>
      <c r="C158" s="6" t="s">
        <v>175</v>
      </c>
      <c r="D158" s="6">
        <v>350201</v>
      </c>
      <c r="E158" s="6" t="s">
        <v>184</v>
      </c>
      <c r="F158" s="7">
        <v>1</v>
      </c>
      <c r="G158" s="7">
        <v>1</v>
      </c>
      <c r="H158" s="6" t="s">
        <v>31</v>
      </c>
      <c r="I158" s="6" t="s">
        <v>34</v>
      </c>
      <c r="J158" s="18">
        <v>44</v>
      </c>
      <c r="K158" s="18">
        <v>62</v>
      </c>
      <c r="L158" s="18">
        <v>218</v>
      </c>
      <c r="M158" s="18">
        <v>9606.8304000000007</v>
      </c>
      <c r="N158" s="18">
        <v>12</v>
      </c>
      <c r="O158" s="18">
        <v>218.33705454545455</v>
      </c>
      <c r="P158" s="21">
        <v>1.4090909090909092</v>
      </c>
      <c r="Q158" s="21">
        <v>3.5161290322580645</v>
      </c>
      <c r="R158" s="18">
        <v>2877.4804000000004</v>
      </c>
      <c r="S158" s="24">
        <v>0.29952443003469698</v>
      </c>
      <c r="T158" s="18">
        <v>1445.2804000000003</v>
      </c>
      <c r="U158" s="24">
        <v>0.15044300147112</v>
      </c>
      <c r="V158" s="12" cm="1">
        <f t="array" ref="V158">SUMPRODUCT((B158=$B:$B)*(M158&lt;$M:$M))+1</f>
        <v>255</v>
      </c>
    </row>
    <row r="159" spans="1:22" x14ac:dyDescent="0.2">
      <c r="A159" s="14" t="str">
        <f t="shared" si="2"/>
        <v>2022Dora Tsai1</v>
      </c>
      <c r="B159" s="5">
        <v>2022</v>
      </c>
      <c r="C159" s="6" t="s">
        <v>185</v>
      </c>
      <c r="D159" s="6">
        <v>665523</v>
      </c>
      <c r="E159" s="6" t="s">
        <v>186</v>
      </c>
      <c r="F159" s="7">
        <v>2</v>
      </c>
      <c r="G159" s="7">
        <v>1</v>
      </c>
      <c r="H159" s="6" t="s">
        <v>22</v>
      </c>
      <c r="I159" s="6" t="s">
        <v>25</v>
      </c>
      <c r="J159" s="18">
        <v>118</v>
      </c>
      <c r="K159" s="18">
        <v>741</v>
      </c>
      <c r="L159" s="18">
        <v>3832</v>
      </c>
      <c r="M159" s="18">
        <v>144082.04199999999</v>
      </c>
      <c r="N159" s="18">
        <v>1</v>
      </c>
      <c r="O159" s="18">
        <v>1221.034254237288</v>
      </c>
      <c r="P159" s="21">
        <v>6.2796610169491522</v>
      </c>
      <c r="Q159" s="21">
        <v>5.1713900134952766</v>
      </c>
      <c r="R159" s="18">
        <v>30095.541999999987</v>
      </c>
      <c r="S159" s="24">
        <v>0.20887781421087848</v>
      </c>
      <c r="T159" s="18">
        <v>25524.241999999987</v>
      </c>
      <c r="U159" s="24">
        <v>0.17715075137538647</v>
      </c>
      <c r="V159" s="12" cm="1">
        <f t="array" ref="V159">SUMPRODUCT((B159=$B:$B)*(M159&lt;$M:$M))+1</f>
        <v>27</v>
      </c>
    </row>
    <row r="160" spans="1:22" x14ac:dyDescent="0.2">
      <c r="A160" s="14" t="str">
        <f t="shared" si="2"/>
        <v>2022Dora Tsai2</v>
      </c>
      <c r="B160" s="5">
        <v>2022</v>
      </c>
      <c r="C160" s="6" t="s">
        <v>185</v>
      </c>
      <c r="D160" s="6">
        <v>190859</v>
      </c>
      <c r="E160" s="6" t="s">
        <v>187</v>
      </c>
      <c r="F160" s="7">
        <v>2</v>
      </c>
      <c r="G160" s="7">
        <v>2</v>
      </c>
      <c r="H160" s="6" t="s">
        <v>31</v>
      </c>
      <c r="I160" s="6" t="s">
        <v>25</v>
      </c>
      <c r="J160" s="18">
        <v>244</v>
      </c>
      <c r="K160" s="18">
        <v>719</v>
      </c>
      <c r="L160" s="18">
        <v>3835</v>
      </c>
      <c r="M160" s="18">
        <v>132706.89000000001</v>
      </c>
      <c r="N160" s="18">
        <v>2</v>
      </c>
      <c r="O160" s="18">
        <v>543.88069672131155</v>
      </c>
      <c r="P160" s="21">
        <v>2.9467213114754101</v>
      </c>
      <c r="Q160" s="21">
        <v>5.3337969401947145</v>
      </c>
      <c r="R160" s="18">
        <v>9830.140000000014</v>
      </c>
      <c r="S160" s="24">
        <v>7.4074074074074167E-2</v>
      </c>
      <c r="T160" s="18">
        <v>1239.4900000000143</v>
      </c>
      <c r="U160" s="24">
        <v>9.3400576262469438E-3</v>
      </c>
      <c r="V160" s="12" cm="1">
        <f t="array" ref="V160">SUMPRODUCT((B160=$B:$B)*(M160&lt;$M:$M))+1</f>
        <v>29</v>
      </c>
    </row>
    <row r="161" spans="1:22" x14ac:dyDescent="0.2">
      <c r="A161" s="14" t="str">
        <f t="shared" si="2"/>
        <v>2022Dora Tsai3</v>
      </c>
      <c r="B161" s="5">
        <v>2022</v>
      </c>
      <c r="C161" s="6" t="s">
        <v>185</v>
      </c>
      <c r="D161" s="6">
        <v>333866</v>
      </c>
      <c r="E161" s="6" t="s">
        <v>83</v>
      </c>
      <c r="F161" s="7">
        <v>2</v>
      </c>
      <c r="G161" s="7">
        <v>3</v>
      </c>
      <c r="H161" s="6" t="s">
        <v>22</v>
      </c>
      <c r="I161" s="6" t="s">
        <v>25</v>
      </c>
      <c r="J161" s="18">
        <v>115</v>
      </c>
      <c r="K161" s="18">
        <v>644</v>
      </c>
      <c r="L161" s="18">
        <v>3801</v>
      </c>
      <c r="M161" s="18">
        <v>128529.13400000001</v>
      </c>
      <c r="N161" s="18">
        <v>3</v>
      </c>
      <c r="O161" s="18">
        <v>1117.6446434782608</v>
      </c>
      <c r="P161" s="21">
        <v>5.6</v>
      </c>
      <c r="Q161" s="21">
        <v>5.9021739130434785</v>
      </c>
      <c r="R161" s="18">
        <v>7275.2340000000113</v>
      </c>
      <c r="S161" s="24">
        <v>5.6603773584905745E-2</v>
      </c>
      <c r="T161" s="18">
        <v>2890.6840000000111</v>
      </c>
      <c r="U161" s="24">
        <v>2.2490496201429407E-2</v>
      </c>
      <c r="V161" s="12" cm="1">
        <f t="array" ref="V161">SUMPRODUCT((B161=$B:$B)*(M161&lt;$M:$M))+1</f>
        <v>32</v>
      </c>
    </row>
    <row r="162" spans="1:22" x14ac:dyDescent="0.2">
      <c r="A162" s="14" t="str">
        <f t="shared" si="2"/>
        <v>2022Dora Tsai4</v>
      </c>
      <c r="B162" s="5">
        <v>2022</v>
      </c>
      <c r="C162" s="6" t="s">
        <v>185</v>
      </c>
      <c r="D162" s="6">
        <v>551554</v>
      </c>
      <c r="E162" s="6" t="s">
        <v>188</v>
      </c>
      <c r="F162" s="7">
        <v>2</v>
      </c>
      <c r="G162" s="7">
        <v>2</v>
      </c>
      <c r="H162" s="6" t="s">
        <v>31</v>
      </c>
      <c r="I162" s="6" t="s">
        <v>29</v>
      </c>
      <c r="J162" s="18">
        <v>249</v>
      </c>
      <c r="K162" s="18">
        <v>475</v>
      </c>
      <c r="L162" s="18">
        <v>1797</v>
      </c>
      <c r="M162" s="18">
        <v>62983.817999999897</v>
      </c>
      <c r="N162" s="18">
        <v>4</v>
      </c>
      <c r="O162" s="18">
        <v>252.94706024096345</v>
      </c>
      <c r="P162" s="21">
        <v>1.9076305220883534</v>
      </c>
      <c r="Q162" s="21">
        <v>3.7831578947368421</v>
      </c>
      <c r="R162" s="18">
        <v>10451.167999999896</v>
      </c>
      <c r="S162" s="24">
        <v>0.16593417693414383</v>
      </c>
      <c r="T162" s="18">
        <v>1963.9679999998862</v>
      </c>
      <c r="U162" s="24">
        <v>3.1182104584385299E-2</v>
      </c>
      <c r="V162" s="12" cm="1">
        <f t="array" ref="V162">SUMPRODUCT((B162=$B:$B)*(M162&lt;$M:$M))+1</f>
        <v>75</v>
      </c>
    </row>
    <row r="163" spans="1:22" x14ac:dyDescent="0.2">
      <c r="A163" s="14" t="str">
        <f t="shared" si="2"/>
        <v>2022Dora Tsai5</v>
      </c>
      <c r="B163" s="5">
        <v>2022</v>
      </c>
      <c r="C163" s="6" t="s">
        <v>185</v>
      </c>
      <c r="D163" s="6">
        <v>400575</v>
      </c>
      <c r="E163" s="6" t="s">
        <v>164</v>
      </c>
      <c r="F163" s="7">
        <v>1</v>
      </c>
      <c r="G163" s="7">
        <v>3</v>
      </c>
      <c r="H163" s="6" t="s">
        <v>22</v>
      </c>
      <c r="I163" s="6" t="s">
        <v>29</v>
      </c>
      <c r="J163" s="18">
        <v>97</v>
      </c>
      <c r="K163" s="18">
        <v>300</v>
      </c>
      <c r="L163" s="18">
        <v>1611</v>
      </c>
      <c r="M163" s="18">
        <v>56678.64</v>
      </c>
      <c r="N163" s="18">
        <v>5</v>
      </c>
      <c r="O163" s="18">
        <v>584.31587628865975</v>
      </c>
      <c r="P163" s="21">
        <v>3.0927835051546393</v>
      </c>
      <c r="Q163" s="21">
        <v>5.37</v>
      </c>
      <c r="R163" s="18">
        <v>9446.4400000000023</v>
      </c>
      <c r="S163" s="24">
        <v>0.16666666666666671</v>
      </c>
      <c r="T163" s="18">
        <v>6114.9400000000023</v>
      </c>
      <c r="U163" s="24">
        <v>0.10788790980164666</v>
      </c>
      <c r="V163" s="12" cm="1">
        <f t="array" ref="V163">SUMPRODUCT((B163=$B:$B)*(M163&lt;$M:$M))+1</f>
        <v>91</v>
      </c>
    </row>
    <row r="164" spans="1:22" x14ac:dyDescent="0.2">
      <c r="A164" s="14" t="str">
        <f t="shared" si="2"/>
        <v>2022Dora Tsai6</v>
      </c>
      <c r="B164" s="5">
        <v>2022</v>
      </c>
      <c r="C164" s="6" t="s">
        <v>185</v>
      </c>
      <c r="D164" s="6">
        <v>678432</v>
      </c>
      <c r="E164" s="6" t="s">
        <v>189</v>
      </c>
      <c r="F164" s="7">
        <v>2</v>
      </c>
      <c r="G164" s="7">
        <v>2</v>
      </c>
      <c r="H164" s="6" t="s">
        <v>31</v>
      </c>
      <c r="I164" s="6" t="s">
        <v>29</v>
      </c>
      <c r="J164" s="18">
        <v>246</v>
      </c>
      <c r="K164" s="18">
        <v>336</v>
      </c>
      <c r="L164" s="18">
        <v>1532</v>
      </c>
      <c r="M164" s="18">
        <v>56613.767999999996</v>
      </c>
      <c r="N164" s="18">
        <v>6</v>
      </c>
      <c r="O164" s="18">
        <v>230.1372682926829</v>
      </c>
      <c r="P164" s="21">
        <v>1.3658536585365855</v>
      </c>
      <c r="Q164" s="21">
        <v>4.5595238095238093</v>
      </c>
      <c r="R164" s="18">
        <v>6952.5679999999993</v>
      </c>
      <c r="S164" s="24">
        <v>0.12280701754385964</v>
      </c>
      <c r="T164" s="18">
        <v>-1289.0320000000302</v>
      </c>
      <c r="U164" s="24">
        <v>-2.2768878411343868E-2</v>
      </c>
      <c r="V164" s="12" cm="1">
        <f t="array" ref="V164">SUMPRODUCT((B164=$B:$B)*(M164&lt;$M:$M))+1</f>
        <v>92</v>
      </c>
    </row>
    <row r="165" spans="1:22" x14ac:dyDescent="0.2">
      <c r="A165" s="14" t="str">
        <f t="shared" si="2"/>
        <v>2022Dora Tsai7</v>
      </c>
      <c r="B165" s="5">
        <v>2022</v>
      </c>
      <c r="C165" s="6" t="s">
        <v>185</v>
      </c>
      <c r="D165" s="6">
        <v>864241</v>
      </c>
      <c r="E165" s="6" t="s">
        <v>102</v>
      </c>
      <c r="F165" s="7">
        <v>2</v>
      </c>
      <c r="G165" s="7">
        <v>2</v>
      </c>
      <c r="H165" s="6" t="s">
        <v>22</v>
      </c>
      <c r="I165" s="6" t="s">
        <v>29</v>
      </c>
      <c r="J165" s="18">
        <v>45</v>
      </c>
      <c r="K165" s="18">
        <v>265</v>
      </c>
      <c r="L165" s="18">
        <v>1424</v>
      </c>
      <c r="M165" s="18">
        <v>50683.434999999998</v>
      </c>
      <c r="N165" s="18">
        <v>7</v>
      </c>
      <c r="O165" s="18">
        <v>1126.2985555555556</v>
      </c>
      <c r="P165" s="21">
        <v>5.8888888888888893</v>
      </c>
      <c r="Q165" s="21">
        <v>5.3735849056603771</v>
      </c>
      <c r="R165" s="18">
        <v>4607.5849999999991</v>
      </c>
      <c r="S165" s="24">
        <v>9.0909090909090898E-2</v>
      </c>
      <c r="T165" s="18">
        <v>2885.434999999999</v>
      </c>
      <c r="U165" s="24">
        <v>5.693053361517425E-2</v>
      </c>
      <c r="V165" s="12" cm="1">
        <f t="array" ref="V165">SUMPRODUCT((B165=$B:$B)*(M165&lt;$M:$M))+1</f>
        <v>104</v>
      </c>
    </row>
    <row r="166" spans="1:22" x14ac:dyDescent="0.2">
      <c r="A166" s="14" t="str">
        <f t="shared" si="2"/>
        <v>2022Dora Tsai8</v>
      </c>
      <c r="B166" s="5">
        <v>2022</v>
      </c>
      <c r="C166" s="6" t="s">
        <v>185</v>
      </c>
      <c r="D166" s="6">
        <v>128453</v>
      </c>
      <c r="E166" s="6" t="s">
        <v>180</v>
      </c>
      <c r="F166" s="7">
        <v>2</v>
      </c>
      <c r="G166" s="7">
        <v>1</v>
      </c>
      <c r="H166" s="6" t="s">
        <v>22</v>
      </c>
      <c r="I166" s="6" t="s">
        <v>29</v>
      </c>
      <c r="J166" s="18">
        <v>12</v>
      </c>
      <c r="K166" s="18">
        <v>162</v>
      </c>
      <c r="L166" s="18">
        <v>719</v>
      </c>
      <c r="M166" s="18">
        <v>29382.626</v>
      </c>
      <c r="N166" s="18">
        <v>8</v>
      </c>
      <c r="O166" s="18">
        <v>2448.5521666666668</v>
      </c>
      <c r="P166" s="21">
        <v>13.5</v>
      </c>
      <c r="Q166" s="21">
        <v>4.4382716049382713</v>
      </c>
      <c r="R166" s="18">
        <v>4052.7760000000017</v>
      </c>
      <c r="S166" s="24">
        <v>0.13793103448275867</v>
      </c>
      <c r="T166" s="18">
        <v>3524.0760000000018</v>
      </c>
      <c r="U166" s="24">
        <v>0.11993740790901405</v>
      </c>
      <c r="V166" s="12" cm="1">
        <f t="array" ref="V166">SUMPRODUCT((B166=$B:$B)*(M166&lt;$M:$M))+1</f>
        <v>150</v>
      </c>
    </row>
    <row r="167" spans="1:22" x14ac:dyDescent="0.2">
      <c r="A167" s="14" t="str">
        <f t="shared" si="2"/>
        <v>2022Dora Tsai9</v>
      </c>
      <c r="B167" s="5">
        <v>2022</v>
      </c>
      <c r="C167" s="6" t="s">
        <v>185</v>
      </c>
      <c r="D167" s="6">
        <v>153936</v>
      </c>
      <c r="E167" s="6" t="s">
        <v>190</v>
      </c>
      <c r="F167" s="7">
        <v>1</v>
      </c>
      <c r="G167" s="7">
        <v>1</v>
      </c>
      <c r="H167" s="6" t="s">
        <v>31</v>
      </c>
      <c r="I167" s="6" t="s">
        <v>29</v>
      </c>
      <c r="J167" s="18">
        <v>35</v>
      </c>
      <c r="K167" s="18">
        <v>123</v>
      </c>
      <c r="L167" s="18">
        <v>503</v>
      </c>
      <c r="M167" s="18">
        <v>19475.258399999999</v>
      </c>
      <c r="N167" s="18">
        <v>9</v>
      </c>
      <c r="O167" s="18">
        <v>556.43595428571427</v>
      </c>
      <c r="P167" s="21">
        <v>3.5142857142857142</v>
      </c>
      <c r="Q167" s="21">
        <v>4.0894308943089435</v>
      </c>
      <c r="R167" s="18">
        <v>5699.9583999999995</v>
      </c>
      <c r="S167" s="24">
        <v>0.29267690743451186</v>
      </c>
      <c r="T167" s="18">
        <v>4480.7583999999997</v>
      </c>
      <c r="U167" s="24">
        <v>0.23007440045057373</v>
      </c>
      <c r="V167" s="12" cm="1">
        <f t="array" ref="V167">SUMPRODUCT((B167=$B:$B)*(M167&lt;$M:$M))+1</f>
        <v>188</v>
      </c>
    </row>
    <row r="168" spans="1:22" x14ac:dyDescent="0.2">
      <c r="A168" s="14" t="str">
        <f t="shared" si="2"/>
        <v>2022Dora Tsai10</v>
      </c>
      <c r="B168" s="5">
        <v>2022</v>
      </c>
      <c r="C168" s="6" t="s">
        <v>185</v>
      </c>
      <c r="D168" s="6">
        <v>743099</v>
      </c>
      <c r="E168" s="6" t="s">
        <v>191</v>
      </c>
      <c r="F168" s="7">
        <v>1</v>
      </c>
      <c r="G168" s="7">
        <v>4</v>
      </c>
      <c r="H168" s="6" t="s">
        <v>22</v>
      </c>
      <c r="I168" s="6" t="s">
        <v>34</v>
      </c>
      <c r="J168" s="18">
        <v>32</v>
      </c>
      <c r="K168" s="18">
        <v>68</v>
      </c>
      <c r="L168" s="18">
        <v>260</v>
      </c>
      <c r="M168" s="18">
        <v>10291.799999999999</v>
      </c>
      <c r="N168" s="18">
        <v>10</v>
      </c>
      <c r="O168" s="18">
        <v>321.61874999999998</v>
      </c>
      <c r="P168" s="21">
        <v>2.125</v>
      </c>
      <c r="Q168" s="21">
        <v>3.8235294117647061</v>
      </c>
      <c r="R168" s="18">
        <v>1715.2999999999993</v>
      </c>
      <c r="S168" s="24">
        <v>0.1666666666666666</v>
      </c>
      <c r="T168" s="18">
        <v>648.49999999999932</v>
      </c>
      <c r="U168" s="24">
        <v>6.3011329407878056E-2</v>
      </c>
      <c r="V168" s="12" cm="1">
        <f t="array" ref="V168">SUMPRODUCT((B168=$B:$B)*(M168&lt;$M:$M))+1</f>
        <v>245</v>
      </c>
    </row>
    <row r="169" spans="1:22" x14ac:dyDescent="0.2">
      <c r="A169" s="14" t="str">
        <f t="shared" si="2"/>
        <v>2022Dora Tsai11</v>
      </c>
      <c r="B169" s="5">
        <v>2022</v>
      </c>
      <c r="C169" s="6" t="s">
        <v>185</v>
      </c>
      <c r="D169" s="6">
        <v>879751</v>
      </c>
      <c r="E169" s="6" t="s">
        <v>192</v>
      </c>
      <c r="F169" s="7">
        <v>1</v>
      </c>
      <c r="G169" s="7">
        <v>1</v>
      </c>
      <c r="H169" s="6" t="s">
        <v>31</v>
      </c>
      <c r="I169" s="6" t="s">
        <v>34</v>
      </c>
      <c r="J169" s="18">
        <v>41</v>
      </c>
      <c r="K169" s="18">
        <v>41</v>
      </c>
      <c r="L169" s="18">
        <v>86</v>
      </c>
      <c r="M169" s="18">
        <v>3525.54</v>
      </c>
      <c r="N169" s="18">
        <v>11</v>
      </c>
      <c r="O169" s="18">
        <v>85.988780487804874</v>
      </c>
      <c r="P169" s="21">
        <v>1</v>
      </c>
      <c r="Q169" s="21">
        <v>2.0975609756097562</v>
      </c>
      <c r="R169" s="18">
        <v>587.59000000000015</v>
      </c>
      <c r="S169" s="24">
        <v>0.16666666666666671</v>
      </c>
      <c r="T169" s="18">
        <v>-728.50999999999976</v>
      </c>
      <c r="U169" s="24">
        <v>-0.20663784838634641</v>
      </c>
      <c r="V169" s="12" cm="1">
        <f t="array" ref="V169">SUMPRODUCT((B169=$B:$B)*(M169&lt;$M:$M))+1</f>
        <v>387</v>
      </c>
    </row>
    <row r="170" spans="1:22" x14ac:dyDescent="0.2">
      <c r="A170" s="14" t="str">
        <f t="shared" si="2"/>
        <v>2022Gerald Wilson1</v>
      </c>
      <c r="B170" s="5">
        <v>2022</v>
      </c>
      <c r="C170" s="6" t="s">
        <v>193</v>
      </c>
      <c r="D170" s="6">
        <v>857703</v>
      </c>
      <c r="E170" s="6" t="s">
        <v>194</v>
      </c>
      <c r="F170" s="7">
        <v>3</v>
      </c>
      <c r="G170" s="7">
        <v>3</v>
      </c>
      <c r="H170" s="6" t="s">
        <v>31</v>
      </c>
      <c r="I170" s="6" t="s">
        <v>23</v>
      </c>
      <c r="J170" s="18">
        <v>248</v>
      </c>
      <c r="K170" s="18">
        <v>888</v>
      </c>
      <c r="L170" s="18">
        <v>4691</v>
      </c>
      <c r="M170" s="18">
        <v>165483.23000000001</v>
      </c>
      <c r="N170" s="18">
        <v>1</v>
      </c>
      <c r="O170" s="18">
        <v>667.27108870967743</v>
      </c>
      <c r="P170" s="21">
        <v>3.5806451612903225</v>
      </c>
      <c r="Q170" s="21">
        <v>5.2826576576576576</v>
      </c>
      <c r="R170" s="18">
        <v>15043.930000000022</v>
      </c>
      <c r="S170" s="24">
        <v>9.0909090909091037E-2</v>
      </c>
      <c r="T170" s="18">
        <v>5809.3300000000127</v>
      </c>
      <c r="U170" s="24">
        <v>3.5105249033391552E-2</v>
      </c>
      <c r="V170" s="12" cm="1">
        <f t="array" ref="V170">SUMPRODUCT((B170=$B:$B)*(M170&lt;$M:$M))+1</f>
        <v>18</v>
      </c>
    </row>
    <row r="171" spans="1:22" x14ac:dyDescent="0.2">
      <c r="A171" s="14" t="str">
        <f t="shared" si="2"/>
        <v>2022Gerald Wilson2</v>
      </c>
      <c r="B171" s="5">
        <v>2022</v>
      </c>
      <c r="C171" s="6" t="s">
        <v>193</v>
      </c>
      <c r="D171" s="6">
        <v>548541</v>
      </c>
      <c r="E171" s="6" t="s">
        <v>195</v>
      </c>
      <c r="F171" s="7">
        <v>3</v>
      </c>
      <c r="G171" s="7">
        <v>6</v>
      </c>
      <c r="H171" s="6" t="s">
        <v>22</v>
      </c>
      <c r="I171" s="6" t="s">
        <v>25</v>
      </c>
      <c r="J171" s="18">
        <v>137</v>
      </c>
      <c r="K171" s="18">
        <v>553</v>
      </c>
      <c r="L171" s="18">
        <v>3847</v>
      </c>
      <c r="M171" s="18">
        <v>147931.85920000001</v>
      </c>
      <c r="N171" s="18">
        <v>2</v>
      </c>
      <c r="O171" s="18">
        <v>1079.7945927007299</v>
      </c>
      <c r="P171" s="21">
        <v>4.0364963503649633</v>
      </c>
      <c r="Q171" s="21">
        <v>6.9566003616636527</v>
      </c>
      <c r="R171" s="18">
        <v>28366.059200000003</v>
      </c>
      <c r="S171" s="24">
        <v>0.19175084632479222</v>
      </c>
      <c r="T171" s="18">
        <v>23192.859200000003</v>
      </c>
      <c r="U171" s="24">
        <v>0.15678069163346256</v>
      </c>
      <c r="V171" s="12" cm="1">
        <f t="array" ref="V171">SUMPRODUCT((B171=$B:$B)*(M171&lt;$M:$M))+1</f>
        <v>25</v>
      </c>
    </row>
    <row r="172" spans="1:22" x14ac:dyDescent="0.2">
      <c r="A172" s="14" t="str">
        <f t="shared" si="2"/>
        <v>2022Gerald Wilson3</v>
      </c>
      <c r="B172" s="5">
        <v>2022</v>
      </c>
      <c r="C172" s="6" t="s">
        <v>193</v>
      </c>
      <c r="D172" s="6">
        <v>134581</v>
      </c>
      <c r="E172" s="6" t="s">
        <v>196</v>
      </c>
      <c r="F172" s="7">
        <v>3</v>
      </c>
      <c r="G172" s="7">
        <v>3</v>
      </c>
      <c r="H172" s="6" t="s">
        <v>31</v>
      </c>
      <c r="I172" s="6" t="s">
        <v>25</v>
      </c>
      <c r="J172" s="18">
        <v>76</v>
      </c>
      <c r="K172" s="18">
        <v>601</v>
      </c>
      <c r="L172" s="18">
        <v>3201</v>
      </c>
      <c r="M172" s="18">
        <v>124843.8342</v>
      </c>
      <c r="N172" s="18">
        <v>3</v>
      </c>
      <c r="O172" s="18">
        <v>1642.6820289473683</v>
      </c>
      <c r="P172" s="21">
        <v>7.9078947368421053</v>
      </c>
      <c r="Q172" s="21">
        <v>5.3261231281198</v>
      </c>
      <c r="R172" s="18">
        <v>9495.7341999999917</v>
      </c>
      <c r="S172" s="24">
        <v>7.606089848848932E-2</v>
      </c>
      <c r="T172" s="18">
        <v>6307.9341999999915</v>
      </c>
      <c r="U172" s="24">
        <v>5.0526597812549333E-2</v>
      </c>
      <c r="V172" s="12" cm="1">
        <f t="array" ref="V172">SUMPRODUCT((B172=$B:$B)*(M172&lt;$M:$M))+1</f>
        <v>33</v>
      </c>
    </row>
    <row r="173" spans="1:22" x14ac:dyDescent="0.2">
      <c r="A173" s="14" t="str">
        <f t="shared" si="2"/>
        <v>2022Gerald Wilson4</v>
      </c>
      <c r="B173" s="5">
        <v>2022</v>
      </c>
      <c r="C173" s="6" t="s">
        <v>193</v>
      </c>
      <c r="D173" s="6">
        <v>884431</v>
      </c>
      <c r="E173" s="6" t="s">
        <v>89</v>
      </c>
      <c r="F173" s="7">
        <v>3</v>
      </c>
      <c r="G173" s="7">
        <v>4</v>
      </c>
      <c r="H173" s="6" t="s">
        <v>22</v>
      </c>
      <c r="I173" s="6" t="s">
        <v>29</v>
      </c>
      <c r="J173" s="18">
        <v>245</v>
      </c>
      <c r="K173" s="18">
        <v>497</v>
      </c>
      <c r="L173" s="18">
        <v>1806</v>
      </c>
      <c r="M173" s="18">
        <v>62917.792000000001</v>
      </c>
      <c r="N173" s="18">
        <v>4</v>
      </c>
      <c r="O173" s="18">
        <v>256.80731428571431</v>
      </c>
      <c r="P173" s="21">
        <v>2.0285714285714285</v>
      </c>
      <c r="Q173" s="21">
        <v>3.6338028169014085</v>
      </c>
      <c r="R173" s="18">
        <v>6741.1920000000027</v>
      </c>
      <c r="S173" s="24">
        <v>0.10714285714285718</v>
      </c>
      <c r="T173" s="18">
        <v>-1935.4079999999667</v>
      </c>
      <c r="U173" s="24">
        <v>-3.0760901463293033E-2</v>
      </c>
      <c r="V173" s="12" cm="1">
        <f t="array" ref="V173">SUMPRODUCT((B173=$B:$B)*(M173&lt;$M:$M))+1</f>
        <v>76</v>
      </c>
    </row>
    <row r="174" spans="1:22" x14ac:dyDescent="0.2">
      <c r="A174" s="14" t="str">
        <f t="shared" si="2"/>
        <v>2022Gerald Wilson5</v>
      </c>
      <c r="B174" s="5">
        <v>2022</v>
      </c>
      <c r="C174" s="6" t="s">
        <v>193</v>
      </c>
      <c r="D174" s="6">
        <v>333362</v>
      </c>
      <c r="E174" s="6" t="s">
        <v>197</v>
      </c>
      <c r="F174" s="7">
        <v>3</v>
      </c>
      <c r="G174" s="7">
        <v>3</v>
      </c>
      <c r="H174" s="6" t="s">
        <v>31</v>
      </c>
      <c r="I174" s="6" t="s">
        <v>29</v>
      </c>
      <c r="J174" s="18">
        <v>30</v>
      </c>
      <c r="K174" s="18">
        <v>186</v>
      </c>
      <c r="L174" s="18">
        <v>1717</v>
      </c>
      <c r="M174" s="18">
        <v>60838.038</v>
      </c>
      <c r="N174" s="18">
        <v>5</v>
      </c>
      <c r="O174" s="18">
        <v>2027.9346</v>
      </c>
      <c r="P174" s="21">
        <v>6.2</v>
      </c>
      <c r="Q174" s="21">
        <v>9.2311827956989241</v>
      </c>
      <c r="R174" s="18">
        <v>7471.3380000000034</v>
      </c>
      <c r="S174" s="24">
        <v>0.1228070175438597</v>
      </c>
      <c r="T174" s="18">
        <v>6259.9380000000037</v>
      </c>
      <c r="U174" s="24">
        <v>0.10289513281148224</v>
      </c>
      <c r="V174" s="12" cm="1">
        <f t="array" ref="V174">SUMPRODUCT((B174=$B:$B)*(M174&lt;$M:$M))+1</f>
        <v>79</v>
      </c>
    </row>
    <row r="175" spans="1:22" x14ac:dyDescent="0.2">
      <c r="A175" s="14" t="str">
        <f t="shared" si="2"/>
        <v>2022Gerald Wilson6</v>
      </c>
      <c r="B175" s="5">
        <v>2022</v>
      </c>
      <c r="C175" s="6" t="s">
        <v>193</v>
      </c>
      <c r="D175" s="6">
        <v>481214</v>
      </c>
      <c r="E175" s="6" t="s">
        <v>131</v>
      </c>
      <c r="F175" s="7">
        <v>3</v>
      </c>
      <c r="G175" s="7">
        <v>4</v>
      </c>
      <c r="H175" s="6" t="s">
        <v>22</v>
      </c>
      <c r="I175" s="6" t="s">
        <v>29</v>
      </c>
      <c r="J175" s="18">
        <v>22</v>
      </c>
      <c r="K175" s="18">
        <v>134</v>
      </c>
      <c r="L175" s="18">
        <v>1180</v>
      </c>
      <c r="M175" s="18">
        <v>51355.64</v>
      </c>
      <c r="N175" s="18">
        <v>6</v>
      </c>
      <c r="O175" s="18">
        <v>2334.3472727272729</v>
      </c>
      <c r="P175" s="21">
        <v>6.0909090909090908</v>
      </c>
      <c r="Q175" s="21">
        <v>8.8059701492537314</v>
      </c>
      <c r="R175" s="18">
        <v>13160.739999999998</v>
      </c>
      <c r="S175" s="24">
        <v>0.25626669242170869</v>
      </c>
      <c r="T175" s="18">
        <v>12276.939999999999</v>
      </c>
      <c r="U175" s="24">
        <v>0.2390572875734778</v>
      </c>
      <c r="V175" s="12" cm="1">
        <f t="array" ref="V175">SUMPRODUCT((B175=$B:$B)*(M175&lt;$M:$M))+1</f>
        <v>102</v>
      </c>
    </row>
    <row r="176" spans="1:22" x14ac:dyDescent="0.2">
      <c r="A176" s="14" t="str">
        <f t="shared" si="2"/>
        <v>2022Gerald Wilson7</v>
      </c>
      <c r="B176" s="5">
        <v>2022</v>
      </c>
      <c r="C176" s="6" t="s">
        <v>193</v>
      </c>
      <c r="D176" s="6">
        <v>226667</v>
      </c>
      <c r="E176" s="6" t="s">
        <v>90</v>
      </c>
      <c r="F176" s="7">
        <v>3</v>
      </c>
      <c r="G176" s="7">
        <v>3</v>
      </c>
      <c r="H176" s="6" t="s">
        <v>22</v>
      </c>
      <c r="I176" s="6" t="s">
        <v>29</v>
      </c>
      <c r="J176" s="18">
        <v>157</v>
      </c>
      <c r="K176" s="18">
        <v>256</v>
      </c>
      <c r="L176" s="18">
        <v>1121</v>
      </c>
      <c r="M176" s="18">
        <v>40793.64</v>
      </c>
      <c r="N176" s="18">
        <v>7</v>
      </c>
      <c r="O176" s="18">
        <v>259.83210191082804</v>
      </c>
      <c r="P176" s="21">
        <v>1.6305732484076434</v>
      </c>
      <c r="Q176" s="21">
        <v>4.37890625</v>
      </c>
      <c r="R176" s="18">
        <v>6798.9400000000023</v>
      </c>
      <c r="S176" s="24">
        <v>0.16666666666666671</v>
      </c>
      <c r="T176" s="18">
        <v>1310.7400000000125</v>
      </c>
      <c r="U176" s="24">
        <v>3.2130989046332041E-2</v>
      </c>
      <c r="V176" s="12" cm="1">
        <f t="array" ref="V176">SUMPRODUCT((B176=$B:$B)*(M176&lt;$M:$M))+1</f>
        <v>124</v>
      </c>
    </row>
    <row r="177" spans="1:22" x14ac:dyDescent="0.2">
      <c r="A177" s="14" t="str">
        <f t="shared" si="2"/>
        <v>2022Hugo Vale1</v>
      </c>
      <c r="B177" s="5">
        <v>2022</v>
      </c>
      <c r="C177" s="6" t="s">
        <v>198</v>
      </c>
      <c r="D177" s="6">
        <v>775247</v>
      </c>
      <c r="E177" s="6" t="s">
        <v>199</v>
      </c>
      <c r="F177" s="7">
        <v>5</v>
      </c>
      <c r="G177" s="7">
        <v>5</v>
      </c>
      <c r="H177" s="6" t="s">
        <v>22</v>
      </c>
      <c r="I177" s="6" t="s">
        <v>23</v>
      </c>
      <c r="J177" s="18">
        <v>160</v>
      </c>
      <c r="K177" s="18">
        <v>570</v>
      </c>
      <c r="L177" s="18">
        <v>4475</v>
      </c>
      <c r="M177" s="18">
        <v>173631.155</v>
      </c>
      <c r="N177" s="18">
        <v>1</v>
      </c>
      <c r="O177" s="18">
        <v>1085.19471875</v>
      </c>
      <c r="P177" s="21">
        <v>3.5625</v>
      </c>
      <c r="Q177" s="21">
        <v>7.8508771929824563</v>
      </c>
      <c r="R177" s="18">
        <v>25773.404999999999</v>
      </c>
      <c r="S177" s="24">
        <v>0.14843767525476634</v>
      </c>
      <c r="T177" s="18">
        <v>20197.954999999998</v>
      </c>
      <c r="U177" s="24">
        <v>0.11632679054631641</v>
      </c>
      <c r="V177" s="12" cm="1">
        <f t="array" ref="V177">SUMPRODUCT((B177=$B:$B)*(M177&lt;$M:$M))+1</f>
        <v>13</v>
      </c>
    </row>
    <row r="178" spans="1:22" x14ac:dyDescent="0.2">
      <c r="A178" s="14" t="str">
        <f t="shared" si="2"/>
        <v>2022Hugo Vale2</v>
      </c>
      <c r="B178" s="5">
        <v>2022</v>
      </c>
      <c r="C178" s="6" t="s">
        <v>198</v>
      </c>
      <c r="D178" s="6">
        <v>333866</v>
      </c>
      <c r="E178" s="6" t="s">
        <v>83</v>
      </c>
      <c r="F178" s="7">
        <v>5</v>
      </c>
      <c r="G178" s="7">
        <v>3</v>
      </c>
      <c r="H178" s="6" t="s">
        <v>22</v>
      </c>
      <c r="I178" s="6" t="s">
        <v>25</v>
      </c>
      <c r="J178" s="18">
        <v>70</v>
      </c>
      <c r="K178" s="18">
        <v>550</v>
      </c>
      <c r="L178" s="18">
        <v>3935</v>
      </c>
      <c r="M178" s="18">
        <v>129532.795</v>
      </c>
      <c r="N178" s="18">
        <v>2</v>
      </c>
      <c r="O178" s="18">
        <v>1850.4684999999999</v>
      </c>
      <c r="P178" s="21">
        <v>7.8571428571428568</v>
      </c>
      <c r="Q178" s="21">
        <v>7.1545454545454543</v>
      </c>
      <c r="R178" s="18">
        <v>7332.0449999999983</v>
      </c>
      <c r="S178" s="24">
        <v>5.6603773584905648E-2</v>
      </c>
      <c r="T178" s="18">
        <v>4593.5249999999978</v>
      </c>
      <c r="U178" s="24">
        <v>3.5462254944780572E-2</v>
      </c>
      <c r="V178" s="12" cm="1">
        <f t="array" ref="V178">SUMPRODUCT((B178=$B:$B)*(M178&lt;$M:$M))+1</f>
        <v>31</v>
      </c>
    </row>
    <row r="179" spans="1:22" x14ac:dyDescent="0.2">
      <c r="A179" s="14" t="str">
        <f t="shared" si="2"/>
        <v>2022Hugo Vale3</v>
      </c>
      <c r="B179" s="5">
        <v>2022</v>
      </c>
      <c r="C179" s="6" t="s">
        <v>198</v>
      </c>
      <c r="D179" s="6">
        <v>143836</v>
      </c>
      <c r="E179" s="6" t="s">
        <v>200</v>
      </c>
      <c r="F179" s="7">
        <v>5</v>
      </c>
      <c r="G179" s="7">
        <v>2</v>
      </c>
      <c r="H179" s="6" t="s">
        <v>22</v>
      </c>
      <c r="I179" s="6" t="s">
        <v>25</v>
      </c>
      <c r="J179" s="18">
        <v>250</v>
      </c>
      <c r="K179" s="18">
        <v>772</v>
      </c>
      <c r="L179" s="18">
        <v>2746</v>
      </c>
      <c r="M179" s="18">
        <v>98997.78</v>
      </c>
      <c r="N179" s="18">
        <v>3</v>
      </c>
      <c r="O179" s="18">
        <v>395.99112000000002</v>
      </c>
      <c r="P179" s="21">
        <v>3.0880000000000001</v>
      </c>
      <c r="Q179" s="21">
        <v>3.5569948186528499</v>
      </c>
      <c r="R179" s="18">
        <v>16499.630000000005</v>
      </c>
      <c r="S179" s="24">
        <v>0.16666666666666671</v>
      </c>
      <c r="T179" s="18">
        <v>7911.980000000005</v>
      </c>
      <c r="U179" s="24">
        <v>7.9920782061981638E-2</v>
      </c>
      <c r="V179" s="12" cm="1">
        <f t="array" ref="V179">SUMPRODUCT((B179=$B:$B)*(M179&lt;$M:$M))+1</f>
        <v>40</v>
      </c>
    </row>
    <row r="180" spans="1:22" x14ac:dyDescent="0.2">
      <c r="A180" s="14" t="str">
        <f t="shared" si="2"/>
        <v>2022Hugo Vale4</v>
      </c>
      <c r="B180" s="5">
        <v>2022</v>
      </c>
      <c r="C180" s="6" t="s">
        <v>198</v>
      </c>
      <c r="D180" s="6">
        <v>106224</v>
      </c>
      <c r="E180" s="6" t="s">
        <v>201</v>
      </c>
      <c r="F180" s="7">
        <v>5</v>
      </c>
      <c r="G180" s="7">
        <v>5</v>
      </c>
      <c r="H180" s="6" t="s">
        <v>31</v>
      </c>
      <c r="I180" s="6" t="s">
        <v>25</v>
      </c>
      <c r="J180" s="18">
        <v>109</v>
      </c>
      <c r="K180" s="18">
        <v>396</v>
      </c>
      <c r="L180" s="18">
        <v>1873</v>
      </c>
      <c r="M180" s="18">
        <v>82515.489000000001</v>
      </c>
      <c r="N180" s="18">
        <v>4</v>
      </c>
      <c r="O180" s="18">
        <v>757.02283486238537</v>
      </c>
      <c r="P180" s="21">
        <v>3.6330275229357798</v>
      </c>
      <c r="Q180" s="21">
        <v>4.7297979797979801</v>
      </c>
      <c r="R180" s="18">
        <v>19995.039000000004</v>
      </c>
      <c r="S180" s="24">
        <v>0.2423186148724151</v>
      </c>
      <c r="T180" s="18">
        <v>16189.239000000005</v>
      </c>
      <c r="U180" s="24">
        <v>0.1961963650242684</v>
      </c>
      <c r="V180" s="12" cm="1">
        <f t="array" ref="V180">SUMPRODUCT((B180=$B:$B)*(M180&lt;$M:$M))+1</f>
        <v>53</v>
      </c>
    </row>
    <row r="181" spans="1:22" x14ac:dyDescent="0.2">
      <c r="A181" s="14" t="str">
        <f t="shared" si="2"/>
        <v>2022Hugo Vale5</v>
      </c>
      <c r="B181" s="5">
        <v>2022</v>
      </c>
      <c r="C181" s="6" t="s">
        <v>198</v>
      </c>
      <c r="D181" s="6">
        <v>375019</v>
      </c>
      <c r="E181" s="6" t="s">
        <v>202</v>
      </c>
      <c r="F181" s="7">
        <v>5</v>
      </c>
      <c r="G181" s="7">
        <v>5</v>
      </c>
      <c r="H181" s="6" t="s">
        <v>31</v>
      </c>
      <c r="I181" s="6" t="s">
        <v>25</v>
      </c>
      <c r="J181" s="18">
        <v>141</v>
      </c>
      <c r="K181" s="18">
        <v>515</v>
      </c>
      <c r="L181" s="18">
        <v>1885</v>
      </c>
      <c r="M181" s="18">
        <v>77204.820000000007</v>
      </c>
      <c r="N181" s="18">
        <v>5</v>
      </c>
      <c r="O181" s="18">
        <v>547.5519148936171</v>
      </c>
      <c r="P181" s="21">
        <v>3.6524822695035462</v>
      </c>
      <c r="Q181" s="21">
        <v>3.6601941747572817</v>
      </c>
      <c r="R181" s="18">
        <v>12867.470000000008</v>
      </c>
      <c r="S181" s="24">
        <v>0.16666666666666677</v>
      </c>
      <c r="T181" s="18">
        <v>7937.6700000000083</v>
      </c>
      <c r="U181" s="24">
        <v>0.10281314042309804</v>
      </c>
      <c r="V181" s="12" cm="1">
        <f t="array" ref="V181">SUMPRODUCT((B181=$B:$B)*(M181&lt;$M:$M))+1</f>
        <v>59</v>
      </c>
    </row>
    <row r="182" spans="1:22" x14ac:dyDescent="0.2">
      <c r="A182" s="14" t="str">
        <f t="shared" si="2"/>
        <v>2022Hugo Vale6</v>
      </c>
      <c r="B182" s="5">
        <v>2022</v>
      </c>
      <c r="C182" s="6" t="s">
        <v>198</v>
      </c>
      <c r="D182" s="6">
        <v>676623</v>
      </c>
      <c r="E182" s="6" t="s">
        <v>203</v>
      </c>
      <c r="F182" s="7">
        <v>5</v>
      </c>
      <c r="G182" s="7">
        <v>3</v>
      </c>
      <c r="H182" s="6" t="s">
        <v>22</v>
      </c>
      <c r="I182" s="6" t="s">
        <v>29</v>
      </c>
      <c r="J182" s="18">
        <v>70</v>
      </c>
      <c r="K182" s="18">
        <v>283</v>
      </c>
      <c r="L182" s="18">
        <v>1385</v>
      </c>
      <c r="M182" s="18">
        <v>48216.87</v>
      </c>
      <c r="N182" s="18">
        <v>6</v>
      </c>
      <c r="O182" s="18">
        <v>688.81242857142865</v>
      </c>
      <c r="P182" s="21">
        <v>4.0428571428571427</v>
      </c>
      <c r="Q182" s="21">
        <v>4.8939929328621909</v>
      </c>
      <c r="R182" s="18">
        <v>5921.3700000000026</v>
      </c>
      <c r="S182" s="24">
        <v>0.1228070175438597</v>
      </c>
      <c r="T182" s="18">
        <v>3443.3700000000026</v>
      </c>
      <c r="U182" s="24">
        <v>7.1414216642432457E-2</v>
      </c>
      <c r="V182" s="12" cm="1">
        <f t="array" ref="V182">SUMPRODUCT((B182=$B:$B)*(M182&lt;$M:$M))+1</f>
        <v>112</v>
      </c>
    </row>
    <row r="183" spans="1:22" x14ac:dyDescent="0.2">
      <c r="A183" s="14" t="str">
        <f t="shared" si="2"/>
        <v>2022Hugo Vale7</v>
      </c>
      <c r="B183" s="5">
        <v>2022</v>
      </c>
      <c r="C183" s="6" t="s">
        <v>198</v>
      </c>
      <c r="D183" s="6">
        <v>743099</v>
      </c>
      <c r="E183" s="6" t="s">
        <v>191</v>
      </c>
      <c r="F183" s="7">
        <v>5</v>
      </c>
      <c r="G183" s="7">
        <v>4</v>
      </c>
      <c r="H183" s="6" t="s">
        <v>22</v>
      </c>
      <c r="I183" s="6" t="s">
        <v>29</v>
      </c>
      <c r="J183" s="18">
        <v>69</v>
      </c>
      <c r="K183" s="18">
        <v>178</v>
      </c>
      <c r="L183" s="18">
        <v>871</v>
      </c>
      <c r="M183" s="18">
        <v>35598.720000000001</v>
      </c>
      <c r="N183" s="18">
        <v>7</v>
      </c>
      <c r="O183" s="18">
        <v>515.92347826086962</v>
      </c>
      <c r="P183" s="21">
        <v>2.5797101449275361</v>
      </c>
      <c r="Q183" s="21">
        <v>4.893258426966292</v>
      </c>
      <c r="R183" s="18">
        <v>5933.1200000000026</v>
      </c>
      <c r="S183" s="24">
        <v>0.16666666666666674</v>
      </c>
      <c r="T183" s="18">
        <v>3599.9700000000025</v>
      </c>
      <c r="U183" s="24">
        <v>0.10112638881397989</v>
      </c>
      <c r="V183" s="12" cm="1">
        <f t="array" ref="V183">SUMPRODUCT((B183=$B:$B)*(M183&lt;$M:$M))+1</f>
        <v>140</v>
      </c>
    </row>
    <row r="184" spans="1:22" x14ac:dyDescent="0.2">
      <c r="A184" s="14" t="str">
        <f t="shared" si="2"/>
        <v>2022Hugo Vale8</v>
      </c>
      <c r="B184" s="5">
        <v>2022</v>
      </c>
      <c r="C184" s="6" t="s">
        <v>198</v>
      </c>
      <c r="D184" s="6">
        <v>688564</v>
      </c>
      <c r="E184" s="6" t="s">
        <v>204</v>
      </c>
      <c r="F184" s="7">
        <v>5</v>
      </c>
      <c r="G184" s="7">
        <v>4</v>
      </c>
      <c r="H184" s="6" t="s">
        <v>22</v>
      </c>
      <c r="I184" s="6" t="s">
        <v>29</v>
      </c>
      <c r="J184" s="18">
        <v>158</v>
      </c>
      <c r="K184" s="18">
        <v>221</v>
      </c>
      <c r="L184" s="18">
        <v>558</v>
      </c>
      <c r="M184" s="18">
        <v>20614.506000000001</v>
      </c>
      <c r="N184" s="18">
        <v>8</v>
      </c>
      <c r="O184" s="18">
        <v>130.47155696202532</v>
      </c>
      <c r="P184" s="21">
        <v>1.3987341772151898</v>
      </c>
      <c r="Q184" s="21">
        <v>2.5248868778280542</v>
      </c>
      <c r="R184" s="18">
        <v>2531.6059999999998</v>
      </c>
      <c r="S184" s="24">
        <v>0.12280701754385963</v>
      </c>
      <c r="T184" s="18">
        <v>-2609.4940000000006</v>
      </c>
      <c r="U184" s="24">
        <v>-0.12658532782691956</v>
      </c>
      <c r="V184" s="12" cm="1">
        <f t="array" ref="V184">SUMPRODUCT((B184=$B:$B)*(M184&lt;$M:$M))+1</f>
        <v>179</v>
      </c>
    </row>
    <row r="185" spans="1:22" x14ac:dyDescent="0.2">
      <c r="A185" s="14" t="str">
        <f t="shared" si="2"/>
        <v>2022Hugo Vale9</v>
      </c>
      <c r="B185" s="5">
        <v>2022</v>
      </c>
      <c r="C185" s="6" t="s">
        <v>198</v>
      </c>
      <c r="D185" s="6">
        <v>652151</v>
      </c>
      <c r="E185" s="6" t="s">
        <v>91</v>
      </c>
      <c r="F185" s="7">
        <v>5</v>
      </c>
      <c r="G185" s="7">
        <v>4</v>
      </c>
      <c r="H185" s="6" t="s">
        <v>22</v>
      </c>
      <c r="I185" s="6" t="s">
        <v>29</v>
      </c>
      <c r="J185" s="18">
        <v>44</v>
      </c>
      <c r="K185" s="18">
        <v>129</v>
      </c>
      <c r="L185" s="18">
        <v>626</v>
      </c>
      <c r="M185" s="18">
        <v>20250.857</v>
      </c>
      <c r="N185" s="18">
        <v>9</v>
      </c>
      <c r="O185" s="18">
        <v>460.24675000000002</v>
      </c>
      <c r="P185" s="21">
        <v>2.9318181818181817</v>
      </c>
      <c r="Q185" s="21">
        <v>4.8527131782945734</v>
      </c>
      <c r="R185" s="18">
        <v>1149.2570000000014</v>
      </c>
      <c r="S185" s="24">
        <v>5.675103033911115E-2</v>
      </c>
      <c r="T185" s="18">
        <v>-353.34299999999848</v>
      </c>
      <c r="U185" s="24">
        <v>-1.7448298607806993E-2</v>
      </c>
      <c r="V185" s="12" cm="1">
        <f t="array" ref="V185">SUMPRODUCT((B185=$B:$B)*(M185&lt;$M:$M))+1</f>
        <v>183</v>
      </c>
    </row>
    <row r="186" spans="1:22" x14ac:dyDescent="0.2">
      <c r="A186" s="14" t="str">
        <f t="shared" si="2"/>
        <v>2022Hugo Vale10</v>
      </c>
      <c r="B186" s="5">
        <v>2022</v>
      </c>
      <c r="C186" s="6" t="s">
        <v>198</v>
      </c>
      <c r="D186" s="6">
        <v>968160</v>
      </c>
      <c r="E186" s="6" t="s">
        <v>205</v>
      </c>
      <c r="F186" s="7">
        <v>5</v>
      </c>
      <c r="G186" s="7">
        <v>5</v>
      </c>
      <c r="H186" s="6" t="s">
        <v>31</v>
      </c>
      <c r="I186" s="6" t="s">
        <v>34</v>
      </c>
      <c r="J186" s="18">
        <v>59</v>
      </c>
      <c r="K186" s="18">
        <v>119</v>
      </c>
      <c r="L186" s="18">
        <v>299</v>
      </c>
      <c r="M186" s="18">
        <v>12498.406800000001</v>
      </c>
      <c r="N186" s="18">
        <v>10</v>
      </c>
      <c r="O186" s="18">
        <v>211.83740338983051</v>
      </c>
      <c r="P186" s="21">
        <v>2.0169491525423728</v>
      </c>
      <c r="Q186" s="21">
        <v>2.5126050420168067</v>
      </c>
      <c r="R186" s="18">
        <v>3290.6068000000014</v>
      </c>
      <c r="S186" s="24">
        <v>0.26328210088345028</v>
      </c>
      <c r="T186" s="18">
        <v>1331.8068000000014</v>
      </c>
      <c r="U186" s="24">
        <v>0.10655812547244033</v>
      </c>
      <c r="V186" s="12" cm="1">
        <f t="array" ref="V186">SUMPRODUCT((B186=$B:$B)*(M186&lt;$M:$M))+1</f>
        <v>216</v>
      </c>
    </row>
    <row r="187" spans="1:22" x14ac:dyDescent="0.2">
      <c r="A187" s="14" t="str">
        <f t="shared" si="2"/>
        <v>2022Hugo Vale11</v>
      </c>
      <c r="B187" s="5">
        <v>2022</v>
      </c>
      <c r="C187" s="6" t="s">
        <v>198</v>
      </c>
      <c r="D187" s="6">
        <v>427511</v>
      </c>
      <c r="E187" s="6" t="s">
        <v>206</v>
      </c>
      <c r="F187" s="7">
        <v>5</v>
      </c>
      <c r="G187" s="7">
        <v>5</v>
      </c>
      <c r="H187" s="6" t="s">
        <v>31</v>
      </c>
      <c r="I187" s="6" t="s">
        <v>34</v>
      </c>
      <c r="J187" s="18">
        <v>64</v>
      </c>
      <c r="K187" s="18">
        <v>73</v>
      </c>
      <c r="L187" s="18">
        <v>336</v>
      </c>
      <c r="M187" s="18">
        <v>8846.8799999999992</v>
      </c>
      <c r="N187" s="18">
        <v>11</v>
      </c>
      <c r="O187" s="18">
        <v>138.23249999999999</v>
      </c>
      <c r="P187" s="21">
        <v>1.140625</v>
      </c>
      <c r="Q187" s="21">
        <v>4.602739726027397</v>
      </c>
      <c r="R187" s="18">
        <v>1474.4799999999996</v>
      </c>
      <c r="S187" s="24">
        <v>0.16666666666666663</v>
      </c>
      <c r="T187" s="18">
        <v>-589.82000000000062</v>
      </c>
      <c r="U187" s="24">
        <v>-6.6669831624256312E-2</v>
      </c>
      <c r="V187" s="12" cm="1">
        <f t="array" ref="V187">SUMPRODUCT((B187=$B:$B)*(M187&lt;$M:$M))+1</f>
        <v>271</v>
      </c>
    </row>
    <row r="188" spans="1:22" x14ac:dyDescent="0.2">
      <c r="A188" s="14" t="str">
        <f t="shared" si="2"/>
        <v>2022Hugo Vale12</v>
      </c>
      <c r="B188" s="5">
        <v>2022</v>
      </c>
      <c r="C188" s="6" t="s">
        <v>198</v>
      </c>
      <c r="D188" s="6">
        <v>562725</v>
      </c>
      <c r="E188" s="6" t="s">
        <v>207</v>
      </c>
      <c r="F188" s="7">
        <v>5</v>
      </c>
      <c r="G188" s="7">
        <v>5</v>
      </c>
      <c r="H188" s="6" t="s">
        <v>31</v>
      </c>
      <c r="I188" s="6" t="s">
        <v>34</v>
      </c>
      <c r="J188" s="18">
        <v>7</v>
      </c>
      <c r="K188" s="18">
        <v>79</v>
      </c>
      <c r="L188" s="18">
        <v>248</v>
      </c>
      <c r="M188" s="18">
        <v>7637.19</v>
      </c>
      <c r="N188" s="18">
        <v>12</v>
      </c>
      <c r="O188" s="18">
        <v>1091.0271428571427</v>
      </c>
      <c r="P188" s="21">
        <v>11.285714285714286</v>
      </c>
      <c r="Q188" s="21">
        <v>3.1392405063291138</v>
      </c>
      <c r="R188" s="18">
        <v>694.29</v>
      </c>
      <c r="S188" s="24">
        <v>9.0909090909090912E-2</v>
      </c>
      <c r="T188" s="18">
        <v>408.11999999999995</v>
      </c>
      <c r="U188" s="24">
        <v>5.3438502904864217E-2</v>
      </c>
      <c r="V188" s="12" cm="1">
        <f t="array" ref="V188">SUMPRODUCT((B188=$B:$B)*(M188&lt;$M:$M))+1</f>
        <v>292</v>
      </c>
    </row>
    <row r="189" spans="1:22" x14ac:dyDescent="0.2">
      <c r="A189" s="14" t="str">
        <f t="shared" si="2"/>
        <v>2022Hugo Vale13</v>
      </c>
      <c r="B189" s="5">
        <v>2022</v>
      </c>
      <c r="C189" s="6" t="s">
        <v>198</v>
      </c>
      <c r="D189" s="6">
        <v>405328</v>
      </c>
      <c r="E189" s="6" t="s">
        <v>32</v>
      </c>
      <c r="F189" s="7">
        <v>5</v>
      </c>
      <c r="G189" s="7">
        <v>5</v>
      </c>
      <c r="H189" s="6" t="s">
        <v>22</v>
      </c>
      <c r="I189" s="6" t="s">
        <v>34</v>
      </c>
      <c r="J189" s="18">
        <v>5</v>
      </c>
      <c r="K189" s="18">
        <v>75</v>
      </c>
      <c r="L189" s="18">
        <v>231</v>
      </c>
      <c r="M189" s="18">
        <v>7443.402</v>
      </c>
      <c r="N189" s="18">
        <v>13</v>
      </c>
      <c r="O189" s="18">
        <v>1488.6804</v>
      </c>
      <c r="P189" s="21">
        <v>15</v>
      </c>
      <c r="Q189" s="21">
        <v>3.08</v>
      </c>
      <c r="R189" s="18">
        <v>914.10199999999986</v>
      </c>
      <c r="S189" s="24">
        <v>0.12280701754385963</v>
      </c>
      <c r="T189" s="18">
        <v>690.90199999999982</v>
      </c>
      <c r="U189" s="24">
        <v>9.2820729016113837E-2</v>
      </c>
      <c r="V189" s="12" cm="1">
        <f t="array" ref="V189">SUMPRODUCT((B189=$B:$B)*(M189&lt;$M:$M))+1</f>
        <v>297</v>
      </c>
    </row>
    <row r="190" spans="1:22" x14ac:dyDescent="0.2">
      <c r="A190" s="14" t="str">
        <f t="shared" si="2"/>
        <v>2022Hugo Vale14</v>
      </c>
      <c r="B190" s="5">
        <v>2022</v>
      </c>
      <c r="C190" s="6" t="s">
        <v>198</v>
      </c>
      <c r="D190" s="6">
        <v>322666</v>
      </c>
      <c r="E190" s="6" t="s">
        <v>208</v>
      </c>
      <c r="F190" s="7">
        <v>5</v>
      </c>
      <c r="G190" s="7">
        <v>5</v>
      </c>
      <c r="H190" s="6" t="s">
        <v>31</v>
      </c>
      <c r="I190" s="6" t="s">
        <v>34</v>
      </c>
      <c r="J190" s="18">
        <v>21</v>
      </c>
      <c r="K190" s="18">
        <v>38</v>
      </c>
      <c r="L190" s="18">
        <v>82</v>
      </c>
      <c r="M190" s="18">
        <v>3388.14</v>
      </c>
      <c r="N190" s="18">
        <v>14</v>
      </c>
      <c r="O190" s="18">
        <v>161.34</v>
      </c>
      <c r="P190" s="21">
        <v>1.8095238095238095</v>
      </c>
      <c r="Q190" s="21">
        <v>2.1578947368421053</v>
      </c>
      <c r="R190" s="18">
        <v>564.69000000000005</v>
      </c>
      <c r="S190" s="24">
        <v>0.16666666666666669</v>
      </c>
      <c r="T190" s="18">
        <v>-128.1099999999999</v>
      </c>
      <c r="U190" s="24">
        <v>-3.7811306498550801E-2</v>
      </c>
      <c r="V190" s="12" cm="1">
        <f t="array" ref="V190">SUMPRODUCT((B190=$B:$B)*(M190&lt;$M:$M))+1</f>
        <v>392</v>
      </c>
    </row>
    <row r="191" spans="1:22" x14ac:dyDescent="0.2">
      <c r="A191" s="14" t="str">
        <f t="shared" si="2"/>
        <v>2022Hugo Vale15</v>
      </c>
      <c r="B191" s="5">
        <v>2022</v>
      </c>
      <c r="C191" s="6" t="s">
        <v>198</v>
      </c>
      <c r="D191" s="6">
        <v>946372</v>
      </c>
      <c r="E191" s="6" t="s">
        <v>209</v>
      </c>
      <c r="F191" s="7">
        <v>5</v>
      </c>
      <c r="G191" s="7">
        <v>5</v>
      </c>
      <c r="H191" s="6" t="s">
        <v>31</v>
      </c>
      <c r="I191" s="6" t="s">
        <v>34</v>
      </c>
      <c r="J191" s="18">
        <v>24</v>
      </c>
      <c r="K191" s="18">
        <v>36</v>
      </c>
      <c r="L191" s="18">
        <v>83</v>
      </c>
      <c r="M191" s="18">
        <v>2937.42</v>
      </c>
      <c r="N191" s="18">
        <v>15</v>
      </c>
      <c r="O191" s="18">
        <v>122.3925</v>
      </c>
      <c r="P191" s="21">
        <v>1.5</v>
      </c>
      <c r="Q191" s="21">
        <v>2.3055555555555554</v>
      </c>
      <c r="R191" s="18">
        <v>489.57000000000016</v>
      </c>
      <c r="S191" s="24">
        <v>0.16666666666666671</v>
      </c>
      <c r="T191" s="18">
        <v>-294.02999999999986</v>
      </c>
      <c r="U191" s="24">
        <v>-0.10009804522335923</v>
      </c>
      <c r="V191" s="12" cm="1">
        <f t="array" ref="V191">SUMPRODUCT((B191=$B:$B)*(M191&lt;$M:$M))+1</f>
        <v>402</v>
      </c>
    </row>
    <row r="192" spans="1:22" x14ac:dyDescent="0.2">
      <c r="A192" s="14" t="str">
        <f t="shared" si="2"/>
        <v>2022Ian Juliano1</v>
      </c>
      <c r="B192" s="5">
        <v>2022</v>
      </c>
      <c r="C192" s="6" t="s">
        <v>210</v>
      </c>
      <c r="D192" s="6">
        <v>401800</v>
      </c>
      <c r="E192" s="6" t="s">
        <v>211</v>
      </c>
      <c r="F192" s="7">
        <v>2</v>
      </c>
      <c r="G192" s="7">
        <v>2</v>
      </c>
      <c r="H192" s="6" t="s">
        <v>31</v>
      </c>
      <c r="I192" s="6" t="s">
        <v>34</v>
      </c>
      <c r="J192" s="18">
        <v>41</v>
      </c>
      <c r="K192" s="18">
        <v>69</v>
      </c>
      <c r="L192" s="18">
        <v>304</v>
      </c>
      <c r="M192" s="18">
        <v>14988.768</v>
      </c>
      <c r="N192" s="18">
        <v>1</v>
      </c>
      <c r="O192" s="18">
        <v>365.57970731707314</v>
      </c>
      <c r="P192" s="21">
        <v>1.6829268292682926</v>
      </c>
      <c r="Q192" s="21">
        <v>4.4057971014492754</v>
      </c>
      <c r="R192" s="18">
        <v>5390.5679999999993</v>
      </c>
      <c r="S192" s="24">
        <v>0.35964049880550553</v>
      </c>
      <c r="T192" s="18">
        <v>4002.6679999999992</v>
      </c>
      <c r="U192" s="24">
        <v>0.2670444962521269</v>
      </c>
      <c r="V192" s="12" cm="1">
        <f t="array" ref="V192">SUMPRODUCT((B192=$B:$B)*(M192&lt;$M:$M))+1</f>
        <v>202</v>
      </c>
    </row>
    <row r="193" spans="1:22" x14ac:dyDescent="0.2">
      <c r="A193" s="14" t="str">
        <f t="shared" si="2"/>
        <v>2022Ian Juliano2</v>
      </c>
      <c r="B193" s="5">
        <v>2022</v>
      </c>
      <c r="C193" s="6" t="s">
        <v>210</v>
      </c>
      <c r="D193" s="6">
        <v>213016</v>
      </c>
      <c r="E193" s="6" t="s">
        <v>212</v>
      </c>
      <c r="F193" s="7">
        <v>2</v>
      </c>
      <c r="G193" s="7">
        <v>2</v>
      </c>
      <c r="H193" s="6" t="s">
        <v>31</v>
      </c>
      <c r="I193" s="6" t="s">
        <v>34</v>
      </c>
      <c r="J193" s="18">
        <v>29</v>
      </c>
      <c r="K193" s="18">
        <v>82</v>
      </c>
      <c r="L193" s="18">
        <v>265</v>
      </c>
      <c r="M193" s="18">
        <v>12404.28</v>
      </c>
      <c r="N193" s="18">
        <v>2</v>
      </c>
      <c r="O193" s="18">
        <v>427.73379310344831</v>
      </c>
      <c r="P193" s="21">
        <v>2.8275862068965516</v>
      </c>
      <c r="Q193" s="21">
        <v>3.2317073170731709</v>
      </c>
      <c r="R193" s="18">
        <v>4312.5800000000008</v>
      </c>
      <c r="S193" s="24">
        <v>0.34766870789759668</v>
      </c>
      <c r="T193" s="18">
        <v>3294.9300000000007</v>
      </c>
      <c r="U193" s="24">
        <v>0.26562847662258515</v>
      </c>
      <c r="V193" s="12" cm="1">
        <f t="array" ref="V193">SUMPRODUCT((B193=$B:$B)*(M193&lt;$M:$M))+1</f>
        <v>217</v>
      </c>
    </row>
    <row r="194" spans="1:22" x14ac:dyDescent="0.2">
      <c r="A194" s="14" t="str">
        <f t="shared" ref="A194:A257" si="3">B194&amp;C194&amp;N194</f>
        <v>2022Ian Juliano3</v>
      </c>
      <c r="B194" s="5">
        <v>2022</v>
      </c>
      <c r="C194" s="6" t="s">
        <v>210</v>
      </c>
      <c r="D194" s="6">
        <v>755085</v>
      </c>
      <c r="E194" s="6" t="s">
        <v>213</v>
      </c>
      <c r="F194" s="7">
        <v>2</v>
      </c>
      <c r="G194" s="7">
        <v>2</v>
      </c>
      <c r="H194" s="6" t="s">
        <v>31</v>
      </c>
      <c r="I194" s="6" t="s">
        <v>34</v>
      </c>
      <c r="J194" s="18">
        <v>41</v>
      </c>
      <c r="K194" s="18">
        <v>59</v>
      </c>
      <c r="L194" s="18">
        <v>158</v>
      </c>
      <c r="M194" s="18">
        <v>7279.5360000000001</v>
      </c>
      <c r="N194" s="18">
        <v>3</v>
      </c>
      <c r="O194" s="18">
        <v>177.54965853658535</v>
      </c>
      <c r="P194" s="21">
        <v>1.4390243902439024</v>
      </c>
      <c r="Q194" s="21">
        <v>2.6779661016949152</v>
      </c>
      <c r="R194" s="18">
        <v>2393.2860000000001</v>
      </c>
      <c r="S194" s="24">
        <v>0.32876903143277264</v>
      </c>
      <c r="T194" s="18">
        <v>1016.386</v>
      </c>
      <c r="U194" s="24">
        <v>0.13962236054605678</v>
      </c>
      <c r="V194" s="12" cm="1">
        <f t="array" ref="V194">SUMPRODUCT((B194=$B:$B)*(M194&lt;$M:$M))+1</f>
        <v>300</v>
      </c>
    </row>
    <row r="195" spans="1:22" x14ac:dyDescent="0.2">
      <c r="A195" s="14" t="str">
        <f t="shared" si="3"/>
        <v>2022Ian Juliano4</v>
      </c>
      <c r="B195" s="5">
        <v>2022</v>
      </c>
      <c r="C195" s="6" t="s">
        <v>210</v>
      </c>
      <c r="D195" s="6">
        <v>155535</v>
      </c>
      <c r="E195" s="6" t="s">
        <v>214</v>
      </c>
      <c r="F195" s="7">
        <v>2</v>
      </c>
      <c r="G195" s="7">
        <v>2</v>
      </c>
      <c r="H195" s="6" t="s">
        <v>31</v>
      </c>
      <c r="I195" s="6" t="s">
        <v>34</v>
      </c>
      <c r="J195" s="18">
        <v>44</v>
      </c>
      <c r="K195" s="18">
        <v>71</v>
      </c>
      <c r="L195" s="18">
        <v>188</v>
      </c>
      <c r="M195" s="18">
        <v>6681.6959999999999</v>
      </c>
      <c r="N195" s="18">
        <v>4</v>
      </c>
      <c r="O195" s="18">
        <v>151.85672727272728</v>
      </c>
      <c r="P195" s="21">
        <v>1.6136363636363635</v>
      </c>
      <c r="Q195" s="21">
        <v>2.647887323943662</v>
      </c>
      <c r="R195" s="18">
        <v>2330.2960000000003</v>
      </c>
      <c r="S195" s="24">
        <v>0.34875815960498657</v>
      </c>
      <c r="T195" s="18">
        <v>844.19600000000037</v>
      </c>
      <c r="U195" s="24">
        <v>0.12634456880408812</v>
      </c>
      <c r="V195" s="12" cm="1">
        <f t="array" ref="V195">SUMPRODUCT((B195=$B:$B)*(M195&lt;$M:$M))+1</f>
        <v>311</v>
      </c>
    </row>
    <row r="196" spans="1:22" x14ac:dyDescent="0.2">
      <c r="A196" s="14" t="str">
        <f t="shared" si="3"/>
        <v>2022Ian Juliano5</v>
      </c>
      <c r="B196" s="5">
        <v>2022</v>
      </c>
      <c r="C196" s="6" t="s">
        <v>210</v>
      </c>
      <c r="D196" s="6">
        <v>976942</v>
      </c>
      <c r="E196" s="6" t="s">
        <v>215</v>
      </c>
      <c r="F196" s="7">
        <v>2</v>
      </c>
      <c r="G196" s="7">
        <v>2</v>
      </c>
      <c r="H196" s="6" t="s">
        <v>31</v>
      </c>
      <c r="I196" s="6" t="s">
        <v>34</v>
      </c>
      <c r="J196" s="18">
        <v>40</v>
      </c>
      <c r="K196" s="18">
        <v>64</v>
      </c>
      <c r="L196" s="18">
        <v>106</v>
      </c>
      <c r="M196" s="18">
        <v>5874.3519999999999</v>
      </c>
      <c r="N196" s="18">
        <v>5</v>
      </c>
      <c r="O196" s="18">
        <v>146.8588</v>
      </c>
      <c r="P196" s="21">
        <v>1.6</v>
      </c>
      <c r="Q196" s="21">
        <v>1.65625</v>
      </c>
      <c r="R196" s="18">
        <v>2189.6019999999999</v>
      </c>
      <c r="S196" s="24">
        <v>0.37273932512045582</v>
      </c>
      <c r="T196" s="18">
        <v>839.20199999999977</v>
      </c>
      <c r="U196" s="24">
        <v>0.1428586506222303</v>
      </c>
      <c r="V196" s="12" cm="1">
        <f t="array" ref="V196">SUMPRODUCT((B196=$B:$B)*(M196&lt;$M:$M))+1</f>
        <v>328</v>
      </c>
    </row>
    <row r="197" spans="1:22" x14ac:dyDescent="0.2">
      <c r="A197" s="14" t="str">
        <f t="shared" si="3"/>
        <v>2022Ian Juliano6</v>
      </c>
      <c r="B197" s="5">
        <v>2022</v>
      </c>
      <c r="C197" s="6" t="s">
        <v>210</v>
      </c>
      <c r="D197" s="6">
        <v>988636</v>
      </c>
      <c r="E197" s="6" t="s">
        <v>216</v>
      </c>
      <c r="F197" s="7">
        <v>2</v>
      </c>
      <c r="G197" s="7">
        <v>2</v>
      </c>
      <c r="H197" s="6" t="s">
        <v>31</v>
      </c>
      <c r="I197" s="6" t="s">
        <v>34</v>
      </c>
      <c r="J197" s="18">
        <v>16</v>
      </c>
      <c r="K197" s="18">
        <v>31</v>
      </c>
      <c r="L197" s="18">
        <v>75</v>
      </c>
      <c r="M197" s="18">
        <v>4555.3999999999996</v>
      </c>
      <c r="N197" s="18">
        <v>6</v>
      </c>
      <c r="O197" s="18">
        <v>284.71249999999998</v>
      </c>
      <c r="P197" s="21">
        <v>1.9375</v>
      </c>
      <c r="Q197" s="21">
        <v>2.4193548387096775</v>
      </c>
      <c r="R197" s="18">
        <v>1592.5999999999995</v>
      </c>
      <c r="S197" s="24">
        <v>0.34960705975325979</v>
      </c>
      <c r="T197" s="18">
        <v>1046.4999999999995</v>
      </c>
      <c r="U197" s="24">
        <v>0.22972735654388191</v>
      </c>
      <c r="V197" s="12" cm="1">
        <f t="array" ref="V197">SUMPRODUCT((B197=$B:$B)*(M197&lt;$M:$M))+1</f>
        <v>359</v>
      </c>
    </row>
    <row r="198" spans="1:22" x14ac:dyDescent="0.2">
      <c r="A198" s="14" t="str">
        <f t="shared" si="3"/>
        <v>2022Ian Juliano7</v>
      </c>
      <c r="B198" s="5">
        <v>2022</v>
      </c>
      <c r="C198" s="6" t="s">
        <v>210</v>
      </c>
      <c r="D198" s="6">
        <v>105397</v>
      </c>
      <c r="E198" s="6" t="s">
        <v>217</v>
      </c>
      <c r="F198" s="7">
        <v>2</v>
      </c>
      <c r="G198" s="7">
        <v>2</v>
      </c>
      <c r="H198" s="6" t="s">
        <v>31</v>
      </c>
      <c r="I198" s="6" t="s">
        <v>34</v>
      </c>
      <c r="J198" s="18">
        <v>27</v>
      </c>
      <c r="K198" s="18">
        <v>36</v>
      </c>
      <c r="L198" s="18">
        <v>98</v>
      </c>
      <c r="M198" s="18">
        <v>3671.2159999999999</v>
      </c>
      <c r="N198" s="18">
        <v>7</v>
      </c>
      <c r="O198" s="18">
        <v>135.97096296296297</v>
      </c>
      <c r="P198" s="21">
        <v>1.3333333333333333</v>
      </c>
      <c r="Q198" s="21">
        <v>2.7222222222222223</v>
      </c>
      <c r="R198" s="18">
        <v>1357.5160000000001</v>
      </c>
      <c r="S198" s="24">
        <v>0.36977284910503772</v>
      </c>
      <c r="T198" s="18">
        <v>453.91600000000005</v>
      </c>
      <c r="U198" s="24">
        <v>0.1236418668909702</v>
      </c>
      <c r="V198" s="12" cm="1">
        <f t="array" ref="V198">SUMPRODUCT((B198=$B:$B)*(M198&lt;$M:$M))+1</f>
        <v>380</v>
      </c>
    </row>
    <row r="199" spans="1:22" x14ac:dyDescent="0.2">
      <c r="A199" s="14" t="str">
        <f t="shared" si="3"/>
        <v>2022Ian Juliano8</v>
      </c>
      <c r="B199" s="5">
        <v>2022</v>
      </c>
      <c r="C199" s="6" t="s">
        <v>210</v>
      </c>
      <c r="D199" s="6">
        <v>690065</v>
      </c>
      <c r="E199" s="6" t="s">
        <v>218</v>
      </c>
      <c r="F199" s="7">
        <v>2</v>
      </c>
      <c r="G199" s="7">
        <v>2</v>
      </c>
      <c r="H199" s="6" t="s">
        <v>31</v>
      </c>
      <c r="I199" s="6" t="s">
        <v>34</v>
      </c>
      <c r="J199" s="18">
        <v>16</v>
      </c>
      <c r="K199" s="18">
        <v>38</v>
      </c>
      <c r="L199" s="18">
        <v>65</v>
      </c>
      <c r="M199" s="18">
        <v>3419.48</v>
      </c>
      <c r="N199" s="18">
        <v>8</v>
      </c>
      <c r="O199" s="18">
        <v>213.7175</v>
      </c>
      <c r="P199" s="21">
        <v>2.375</v>
      </c>
      <c r="Q199" s="21">
        <v>1.7105263157894737</v>
      </c>
      <c r="R199" s="18">
        <v>1145.8800000000001</v>
      </c>
      <c r="S199" s="24">
        <v>0.33510358300092413</v>
      </c>
      <c r="T199" s="18">
        <v>592.08000000000015</v>
      </c>
      <c r="U199" s="24">
        <v>0.17314913378642371</v>
      </c>
      <c r="V199" s="12" cm="1">
        <f t="array" ref="V199">SUMPRODUCT((B199=$B:$B)*(M199&lt;$M:$M))+1</f>
        <v>391</v>
      </c>
    </row>
    <row r="200" spans="1:22" x14ac:dyDescent="0.2">
      <c r="A200" s="14" t="str">
        <f t="shared" si="3"/>
        <v>2022Ian Juliano9</v>
      </c>
      <c r="B200" s="5">
        <v>2022</v>
      </c>
      <c r="C200" s="6" t="s">
        <v>210</v>
      </c>
      <c r="D200" s="6">
        <v>609954</v>
      </c>
      <c r="E200" s="6" t="s">
        <v>219</v>
      </c>
      <c r="F200" s="7">
        <v>2</v>
      </c>
      <c r="G200" s="7">
        <v>2</v>
      </c>
      <c r="H200" s="6" t="s">
        <v>22</v>
      </c>
      <c r="I200" s="6" t="s">
        <v>34</v>
      </c>
      <c r="J200" s="18">
        <v>6</v>
      </c>
      <c r="K200" s="18">
        <v>22</v>
      </c>
      <c r="L200" s="18">
        <v>58</v>
      </c>
      <c r="M200" s="18">
        <v>2847.8939999999998</v>
      </c>
      <c r="N200" s="18">
        <v>9</v>
      </c>
      <c r="O200" s="18">
        <v>474.64899999999994</v>
      </c>
      <c r="P200" s="21">
        <v>3.6666666666666665</v>
      </c>
      <c r="Q200" s="21">
        <v>2.6363636363636362</v>
      </c>
      <c r="R200" s="18">
        <v>865.14399999999978</v>
      </c>
      <c r="S200" s="24">
        <v>0.30378377846928284</v>
      </c>
      <c r="T200" s="18">
        <v>649.4939999999998</v>
      </c>
      <c r="U200" s="24">
        <v>0.228061156770582</v>
      </c>
      <c r="V200" s="12" cm="1">
        <f t="array" ref="V200">SUMPRODUCT((B200=$B:$B)*(M200&lt;$M:$M))+1</f>
        <v>403</v>
      </c>
    </row>
    <row r="201" spans="1:22" x14ac:dyDescent="0.2">
      <c r="A201" s="14" t="str">
        <f t="shared" si="3"/>
        <v>2022Ian Juliano10</v>
      </c>
      <c r="B201" s="5">
        <v>2022</v>
      </c>
      <c r="C201" s="6" t="s">
        <v>210</v>
      </c>
      <c r="D201" s="6">
        <v>772049</v>
      </c>
      <c r="E201" s="6" t="s">
        <v>220</v>
      </c>
      <c r="F201" s="7">
        <v>2</v>
      </c>
      <c r="G201" s="7">
        <v>2</v>
      </c>
      <c r="H201" s="6" t="s">
        <v>31</v>
      </c>
      <c r="I201" s="6" t="s">
        <v>34</v>
      </c>
      <c r="J201" s="18">
        <v>19</v>
      </c>
      <c r="K201" s="18">
        <v>19</v>
      </c>
      <c r="L201" s="18">
        <v>36</v>
      </c>
      <c r="M201" s="18">
        <v>1805.3119999999999</v>
      </c>
      <c r="N201" s="18">
        <v>10</v>
      </c>
      <c r="O201" s="18">
        <v>95.016421052631571</v>
      </c>
      <c r="P201" s="21">
        <v>1</v>
      </c>
      <c r="Q201" s="21">
        <v>1.8947368421052631</v>
      </c>
      <c r="R201" s="18">
        <v>665.21199999999999</v>
      </c>
      <c r="S201" s="24">
        <v>0.36847481211003974</v>
      </c>
      <c r="T201" s="18">
        <v>36.312000000000012</v>
      </c>
      <c r="U201" s="24">
        <v>2.0113974758933645E-2</v>
      </c>
      <c r="V201" s="12" cm="1">
        <f t="array" ref="V201">SUMPRODUCT((B201=$B:$B)*(M201&lt;$M:$M))+1</f>
        <v>436</v>
      </c>
    </row>
    <row r="202" spans="1:22" x14ac:dyDescent="0.2">
      <c r="A202" s="14" t="str">
        <f t="shared" si="3"/>
        <v>2022Ian Juliano11</v>
      </c>
      <c r="B202" s="5">
        <v>2022</v>
      </c>
      <c r="C202" s="6" t="s">
        <v>210</v>
      </c>
      <c r="D202" s="6">
        <v>192425</v>
      </c>
      <c r="E202" s="6" t="s">
        <v>221</v>
      </c>
      <c r="F202" s="7">
        <v>2</v>
      </c>
      <c r="G202" s="7">
        <v>2</v>
      </c>
      <c r="H202" s="6" t="s">
        <v>31</v>
      </c>
      <c r="I202" s="6" t="s">
        <v>34</v>
      </c>
      <c r="J202" s="18">
        <v>13</v>
      </c>
      <c r="K202" s="18">
        <v>21</v>
      </c>
      <c r="L202" s="18">
        <v>48</v>
      </c>
      <c r="M202" s="18">
        <v>1503.616</v>
      </c>
      <c r="N202" s="18">
        <v>11</v>
      </c>
      <c r="O202" s="18">
        <v>115.66276923076923</v>
      </c>
      <c r="P202" s="21">
        <v>1.6153846153846154</v>
      </c>
      <c r="Q202" s="21">
        <v>2.2857142857142856</v>
      </c>
      <c r="R202" s="18">
        <v>606.21600000000001</v>
      </c>
      <c r="S202" s="24">
        <v>0.40317208649016772</v>
      </c>
      <c r="T202" s="18">
        <v>167.11599999999999</v>
      </c>
      <c r="U202" s="24">
        <v>0.11114273857155017</v>
      </c>
      <c r="V202" s="12" cm="1">
        <f t="array" ref="V202">SUMPRODUCT((B202=$B:$B)*(M202&lt;$M:$M))+1</f>
        <v>447</v>
      </c>
    </row>
    <row r="203" spans="1:22" x14ac:dyDescent="0.2">
      <c r="A203" s="14" t="str">
        <f t="shared" si="3"/>
        <v>2022Ian Juliano12</v>
      </c>
      <c r="B203" s="5">
        <v>2022</v>
      </c>
      <c r="C203" s="6" t="s">
        <v>210</v>
      </c>
      <c r="D203" s="6">
        <v>836042</v>
      </c>
      <c r="E203" s="6" t="s">
        <v>222</v>
      </c>
      <c r="F203" s="7">
        <v>2</v>
      </c>
      <c r="G203" s="7">
        <v>2</v>
      </c>
      <c r="H203" s="6" t="s">
        <v>31</v>
      </c>
      <c r="I203" s="6" t="s">
        <v>34</v>
      </c>
      <c r="J203" s="18">
        <v>10</v>
      </c>
      <c r="K203" s="18">
        <v>16</v>
      </c>
      <c r="L203" s="18">
        <v>34</v>
      </c>
      <c r="M203" s="18">
        <v>996.52800000000002</v>
      </c>
      <c r="N203" s="18">
        <v>12</v>
      </c>
      <c r="O203" s="18">
        <v>99.652799999999999</v>
      </c>
      <c r="P203" s="21">
        <v>1.6</v>
      </c>
      <c r="Q203" s="21">
        <v>2.125</v>
      </c>
      <c r="R203" s="18">
        <v>390.97800000000007</v>
      </c>
      <c r="S203" s="24">
        <v>0.39234020519242818</v>
      </c>
      <c r="T203" s="18">
        <v>53.378000000000043</v>
      </c>
      <c r="U203" s="24">
        <v>5.3563974118138215E-2</v>
      </c>
      <c r="V203" s="12" cm="1">
        <f t="array" ref="V203">SUMPRODUCT((B203=$B:$B)*(M203&lt;$M:$M))+1</f>
        <v>462</v>
      </c>
    </row>
    <row r="204" spans="1:22" x14ac:dyDescent="0.2">
      <c r="A204" s="14" t="str">
        <f t="shared" si="3"/>
        <v>2022Ian Juliano13</v>
      </c>
      <c r="B204" s="5">
        <v>2022</v>
      </c>
      <c r="C204" s="6" t="s">
        <v>210</v>
      </c>
      <c r="D204" s="6">
        <v>280877</v>
      </c>
      <c r="E204" s="6" t="s">
        <v>223</v>
      </c>
      <c r="F204" s="7">
        <v>2</v>
      </c>
      <c r="G204" s="7">
        <v>2</v>
      </c>
      <c r="H204" s="6" t="s">
        <v>31</v>
      </c>
      <c r="I204" s="6" t="s">
        <v>34</v>
      </c>
      <c r="J204" s="18">
        <v>11</v>
      </c>
      <c r="K204" s="18">
        <v>11</v>
      </c>
      <c r="L204" s="18">
        <v>11</v>
      </c>
      <c r="M204" s="18">
        <v>454.31200000000001</v>
      </c>
      <c r="N204" s="18">
        <v>13</v>
      </c>
      <c r="O204" s="18">
        <v>41.30109090909091</v>
      </c>
      <c r="P204" s="21">
        <v>1</v>
      </c>
      <c r="Q204" s="21">
        <v>1</v>
      </c>
      <c r="R204" s="18">
        <v>152.46199999999999</v>
      </c>
      <c r="S204" s="24">
        <v>0.3355887583863072</v>
      </c>
      <c r="T204" s="18">
        <v>-211.63800000000003</v>
      </c>
      <c r="U204" s="24">
        <v>-0.46584285689129945</v>
      </c>
      <c r="V204" s="12" cm="1">
        <f t="array" ref="V204">SUMPRODUCT((B204=$B:$B)*(M204&lt;$M:$M))+1</f>
        <v>472</v>
      </c>
    </row>
    <row r="205" spans="1:22" x14ac:dyDescent="0.2">
      <c r="A205" s="14" t="str">
        <f t="shared" si="3"/>
        <v>2022Ian Juliano14</v>
      </c>
      <c r="B205" s="5">
        <v>2022</v>
      </c>
      <c r="C205" s="6" t="s">
        <v>210</v>
      </c>
      <c r="D205" s="6">
        <v>980507</v>
      </c>
      <c r="E205" s="6" t="s">
        <v>224</v>
      </c>
      <c r="F205" s="7">
        <v>2</v>
      </c>
      <c r="G205" s="7">
        <v>2</v>
      </c>
      <c r="H205" s="6" t="s">
        <v>31</v>
      </c>
      <c r="I205" s="6" t="s">
        <v>34</v>
      </c>
      <c r="J205" s="18">
        <v>6</v>
      </c>
      <c r="K205" s="18">
        <v>8</v>
      </c>
      <c r="L205" s="18">
        <v>8</v>
      </c>
      <c r="M205" s="18">
        <v>324.73599999999999</v>
      </c>
      <c r="N205" s="18">
        <v>14</v>
      </c>
      <c r="O205" s="18">
        <v>54.122666666666667</v>
      </c>
      <c r="P205" s="21">
        <v>1.3333333333333333</v>
      </c>
      <c r="Q205" s="21">
        <v>1</v>
      </c>
      <c r="R205" s="18">
        <v>125.48599999999999</v>
      </c>
      <c r="S205" s="24">
        <v>0.3864246649586125</v>
      </c>
      <c r="T205" s="18">
        <v>-75.314000000000021</v>
      </c>
      <c r="U205" s="24">
        <v>-0.23192377808435166</v>
      </c>
      <c r="V205" s="12" cm="1">
        <f t="array" ref="V205">SUMPRODUCT((B205=$B:$B)*(M205&lt;$M:$M))+1</f>
        <v>473</v>
      </c>
    </row>
    <row r="206" spans="1:22" x14ac:dyDescent="0.2">
      <c r="A206" s="14" t="str">
        <f t="shared" si="3"/>
        <v>2022Jack Gao1</v>
      </c>
      <c r="B206" s="5">
        <v>2022</v>
      </c>
      <c r="C206" s="6" t="s">
        <v>225</v>
      </c>
      <c r="D206" s="6">
        <v>665523</v>
      </c>
      <c r="E206" s="6" t="s">
        <v>186</v>
      </c>
      <c r="F206" s="7">
        <v>1</v>
      </c>
      <c r="G206" s="7">
        <v>1</v>
      </c>
      <c r="H206" s="6" t="s">
        <v>22</v>
      </c>
      <c r="I206" s="6" t="s">
        <v>23</v>
      </c>
      <c r="J206" s="18">
        <v>168</v>
      </c>
      <c r="K206" s="18">
        <v>789</v>
      </c>
      <c r="L206" s="18">
        <v>4349</v>
      </c>
      <c r="M206" s="18">
        <v>175831.8315</v>
      </c>
      <c r="N206" s="18">
        <v>1</v>
      </c>
      <c r="O206" s="18">
        <v>1046.6180446428571</v>
      </c>
      <c r="P206" s="21">
        <v>4.6964285714285712</v>
      </c>
      <c r="Q206" s="21">
        <v>5.5120405576679339</v>
      </c>
      <c r="R206" s="18">
        <v>36259.0815</v>
      </c>
      <c r="S206" s="24">
        <v>0.20621454710832607</v>
      </c>
      <c r="T206" s="18">
        <v>30198.5815</v>
      </c>
      <c r="U206" s="24">
        <v>0.1717469541344111</v>
      </c>
      <c r="V206" s="12" cm="1">
        <f t="array" ref="V206">SUMPRODUCT((B206=$B:$B)*(M206&lt;$M:$M))+1</f>
        <v>11</v>
      </c>
    </row>
    <row r="207" spans="1:22" x14ac:dyDescent="0.2">
      <c r="A207" s="14" t="str">
        <f t="shared" si="3"/>
        <v>2022Jack Gao2</v>
      </c>
      <c r="B207" s="5">
        <v>2022</v>
      </c>
      <c r="C207" s="6" t="s">
        <v>225</v>
      </c>
      <c r="D207" s="6">
        <v>688564</v>
      </c>
      <c r="E207" s="6" t="s">
        <v>204</v>
      </c>
      <c r="F207" s="7">
        <v>1</v>
      </c>
      <c r="G207" s="7">
        <v>4</v>
      </c>
      <c r="H207" s="6" t="s">
        <v>22</v>
      </c>
      <c r="I207" s="6" t="s">
        <v>29</v>
      </c>
      <c r="J207" s="18">
        <v>249</v>
      </c>
      <c r="K207" s="18">
        <v>509</v>
      </c>
      <c r="L207" s="18">
        <v>1428</v>
      </c>
      <c r="M207" s="18">
        <v>57699.332999999999</v>
      </c>
      <c r="N207" s="18">
        <v>2</v>
      </c>
      <c r="O207" s="18">
        <v>231.72422891566265</v>
      </c>
      <c r="P207" s="21">
        <v>2.0441767068273093</v>
      </c>
      <c r="Q207" s="21">
        <v>2.8055009823182711</v>
      </c>
      <c r="R207" s="18">
        <v>7085.8830000000016</v>
      </c>
      <c r="S207" s="24">
        <v>0.12280701754385968</v>
      </c>
      <c r="T207" s="18">
        <v>-1186.4170000000086</v>
      </c>
      <c r="U207" s="24">
        <v>-2.0562057450473622E-2</v>
      </c>
      <c r="V207" s="12" cm="1">
        <f t="array" ref="V207">SUMPRODUCT((B207=$B:$B)*(M207&lt;$M:$M))+1</f>
        <v>87</v>
      </c>
    </row>
    <row r="208" spans="1:22" x14ac:dyDescent="0.2">
      <c r="A208" s="14" t="str">
        <f t="shared" si="3"/>
        <v>2022Jack Gao3</v>
      </c>
      <c r="B208" s="5">
        <v>2022</v>
      </c>
      <c r="C208" s="6" t="s">
        <v>225</v>
      </c>
      <c r="D208" s="6">
        <v>604851</v>
      </c>
      <c r="E208" s="6" t="s">
        <v>226</v>
      </c>
      <c r="F208" s="7">
        <v>1</v>
      </c>
      <c r="G208" s="7">
        <v>1</v>
      </c>
      <c r="H208" s="6" t="s">
        <v>31</v>
      </c>
      <c r="I208" s="6" t="s">
        <v>34</v>
      </c>
      <c r="J208" s="18">
        <v>28</v>
      </c>
      <c r="K208" s="18">
        <v>91</v>
      </c>
      <c r="L208" s="18">
        <v>287</v>
      </c>
      <c r="M208" s="18">
        <v>11193.5684</v>
      </c>
      <c r="N208" s="18">
        <v>3</v>
      </c>
      <c r="O208" s="18">
        <v>399.77030000000002</v>
      </c>
      <c r="P208" s="21">
        <v>3.25</v>
      </c>
      <c r="Q208" s="21">
        <v>3.1538461538461537</v>
      </c>
      <c r="R208" s="18">
        <v>2975.6684000000005</v>
      </c>
      <c r="S208" s="24">
        <v>0.26583733566143219</v>
      </c>
      <c r="T208" s="18">
        <v>2008.6684000000005</v>
      </c>
      <c r="U208" s="24">
        <v>0.17944844112445862</v>
      </c>
      <c r="V208" s="12" cm="1">
        <f t="array" ref="V208">SUMPRODUCT((B208=$B:$B)*(M208&lt;$M:$M))+1</f>
        <v>233</v>
      </c>
    </row>
    <row r="209" spans="1:22" x14ac:dyDescent="0.2">
      <c r="A209" s="14" t="str">
        <f t="shared" si="3"/>
        <v>2022Jack Gao4</v>
      </c>
      <c r="B209" s="5">
        <v>2022</v>
      </c>
      <c r="C209" s="6" t="s">
        <v>225</v>
      </c>
      <c r="D209" s="6">
        <v>188132</v>
      </c>
      <c r="E209" s="6" t="s">
        <v>227</v>
      </c>
      <c r="F209" s="7">
        <v>1</v>
      </c>
      <c r="G209" s="7">
        <v>1</v>
      </c>
      <c r="H209" s="6" t="s">
        <v>22</v>
      </c>
      <c r="I209" s="6" t="s">
        <v>34</v>
      </c>
      <c r="J209" s="18">
        <v>6</v>
      </c>
      <c r="K209" s="18">
        <v>40</v>
      </c>
      <c r="L209" s="18">
        <v>117</v>
      </c>
      <c r="M209" s="18">
        <v>5181.84</v>
      </c>
      <c r="N209" s="18">
        <v>4</v>
      </c>
      <c r="O209" s="18">
        <v>863.64</v>
      </c>
      <c r="P209" s="21">
        <v>6.666666666666667</v>
      </c>
      <c r="Q209" s="21">
        <v>2.9249999999999998</v>
      </c>
      <c r="R209" s="18">
        <v>863.64000000000033</v>
      </c>
      <c r="S209" s="24">
        <v>0.16666666666666671</v>
      </c>
      <c r="T209" s="18">
        <v>635.84000000000037</v>
      </c>
      <c r="U209" s="24">
        <v>0.12270544825776179</v>
      </c>
      <c r="V209" s="12" cm="1">
        <f t="array" ref="V209">SUMPRODUCT((B209=$B:$B)*(M209&lt;$M:$M))+1</f>
        <v>341</v>
      </c>
    </row>
    <row r="210" spans="1:22" x14ac:dyDescent="0.2">
      <c r="A210" s="14" t="str">
        <f t="shared" si="3"/>
        <v>2022Javier Salinas1</v>
      </c>
      <c r="B210" s="5">
        <v>2022</v>
      </c>
      <c r="C210" s="6" t="s">
        <v>228</v>
      </c>
      <c r="D210" s="6">
        <v>811025</v>
      </c>
      <c r="E210" s="6" t="s">
        <v>229</v>
      </c>
      <c r="F210" s="7">
        <v>4</v>
      </c>
      <c r="G210" s="7">
        <v>4</v>
      </c>
      <c r="H210" s="6" t="s">
        <v>22</v>
      </c>
      <c r="I210" s="6" t="s">
        <v>23</v>
      </c>
      <c r="J210" s="18">
        <v>203</v>
      </c>
      <c r="K210" s="18">
        <v>1471</v>
      </c>
      <c r="L210" s="18">
        <v>7863</v>
      </c>
      <c r="M210" s="18">
        <v>293661.65999999997</v>
      </c>
      <c r="N210" s="18">
        <v>1</v>
      </c>
      <c r="O210" s="18">
        <v>1446.6091625615763</v>
      </c>
      <c r="P210" s="21">
        <v>7.2463054187192117</v>
      </c>
      <c r="Q210" s="21">
        <v>5.3453433038749152</v>
      </c>
      <c r="R210" s="18">
        <v>48943.609999999986</v>
      </c>
      <c r="S210" s="24">
        <v>0.16666666666666663</v>
      </c>
      <c r="T210" s="18">
        <v>41840.359999999986</v>
      </c>
      <c r="U210" s="24">
        <v>0.14247811580170183</v>
      </c>
      <c r="V210" s="12" cm="1">
        <f t="array" ref="V210">SUMPRODUCT((B210=$B:$B)*(M210&lt;$M:$M))+1</f>
        <v>1</v>
      </c>
    </row>
    <row r="211" spans="1:22" x14ac:dyDescent="0.2">
      <c r="A211" s="14" t="str">
        <f t="shared" si="3"/>
        <v>2022Javier Salinas2</v>
      </c>
      <c r="B211" s="5">
        <v>2022</v>
      </c>
      <c r="C211" s="6" t="s">
        <v>228</v>
      </c>
      <c r="D211" s="6">
        <v>431898</v>
      </c>
      <c r="E211" s="6" t="s">
        <v>230</v>
      </c>
      <c r="F211" s="7">
        <v>4</v>
      </c>
      <c r="G211" s="7">
        <v>4</v>
      </c>
      <c r="H211" s="6" t="s">
        <v>31</v>
      </c>
      <c r="I211" s="6" t="s">
        <v>23</v>
      </c>
      <c r="J211" s="18">
        <v>207</v>
      </c>
      <c r="K211" s="18">
        <v>426</v>
      </c>
      <c r="L211" s="18">
        <v>5312</v>
      </c>
      <c r="M211" s="18">
        <v>182890.3075</v>
      </c>
      <c r="N211" s="18">
        <v>2</v>
      </c>
      <c r="O211" s="18">
        <v>883.52805555555551</v>
      </c>
      <c r="P211" s="21">
        <v>2.0579710144927534</v>
      </c>
      <c r="Q211" s="21">
        <v>12.469483568075118</v>
      </c>
      <c r="R211" s="18">
        <v>23855.257500000007</v>
      </c>
      <c r="S211" s="24">
        <v>0.1304347826086957</v>
      </c>
      <c r="T211" s="18">
        <v>17635.757500000007</v>
      </c>
      <c r="U211" s="24">
        <v>9.6428059753795356E-2</v>
      </c>
      <c r="V211" s="12" cm="1">
        <f t="array" ref="V211">SUMPRODUCT((B211=$B:$B)*(M211&lt;$M:$M))+1</f>
        <v>8</v>
      </c>
    </row>
    <row r="212" spans="1:22" x14ac:dyDescent="0.2">
      <c r="A212" s="14" t="str">
        <f t="shared" si="3"/>
        <v>2022Javier Salinas3</v>
      </c>
      <c r="B212" s="5">
        <v>2022</v>
      </c>
      <c r="C212" s="6" t="s">
        <v>228</v>
      </c>
      <c r="D212" s="6">
        <v>587438</v>
      </c>
      <c r="E212" s="6" t="s">
        <v>231</v>
      </c>
      <c r="F212" s="7">
        <v>4</v>
      </c>
      <c r="G212" s="7">
        <v>4</v>
      </c>
      <c r="H212" s="6" t="s">
        <v>31</v>
      </c>
      <c r="I212" s="6" t="s">
        <v>23</v>
      </c>
      <c r="J212" s="18">
        <v>250</v>
      </c>
      <c r="K212" s="18">
        <v>840</v>
      </c>
      <c r="L212" s="18">
        <v>4001</v>
      </c>
      <c r="M212" s="18">
        <v>176485.772</v>
      </c>
      <c r="N212" s="18">
        <v>3</v>
      </c>
      <c r="O212" s="18">
        <v>705.94308799999999</v>
      </c>
      <c r="P212" s="21">
        <v>3.36</v>
      </c>
      <c r="Q212" s="21">
        <v>4.7630952380952385</v>
      </c>
      <c r="R212" s="18">
        <v>46716.822</v>
      </c>
      <c r="S212" s="24">
        <v>0.26470588235294118</v>
      </c>
      <c r="T212" s="18">
        <v>38885.822</v>
      </c>
      <c r="U212" s="24">
        <v>0.22033403349931235</v>
      </c>
      <c r="V212" s="12" cm="1">
        <f t="array" ref="V212">SUMPRODUCT((B212=$B:$B)*(M212&lt;$M:$M))+1</f>
        <v>10</v>
      </c>
    </row>
    <row r="213" spans="1:22" x14ac:dyDescent="0.2">
      <c r="A213" s="14" t="str">
        <f t="shared" si="3"/>
        <v>2022Javier Salinas4</v>
      </c>
      <c r="B213" s="5">
        <v>2022</v>
      </c>
      <c r="C213" s="6" t="s">
        <v>228</v>
      </c>
      <c r="D213" s="6">
        <v>921547</v>
      </c>
      <c r="E213" s="6" t="s">
        <v>232</v>
      </c>
      <c r="F213" s="7">
        <v>4</v>
      </c>
      <c r="G213" s="7">
        <v>4</v>
      </c>
      <c r="H213" s="6" t="s">
        <v>31</v>
      </c>
      <c r="I213" s="6" t="s">
        <v>25</v>
      </c>
      <c r="J213" s="18">
        <v>57</v>
      </c>
      <c r="K213" s="18">
        <v>486</v>
      </c>
      <c r="L213" s="18">
        <v>2591</v>
      </c>
      <c r="M213" s="18">
        <v>99791.86</v>
      </c>
      <c r="N213" s="18">
        <v>4</v>
      </c>
      <c r="O213" s="18">
        <v>1750.7343859649122</v>
      </c>
      <c r="P213" s="21">
        <v>8.526315789473685</v>
      </c>
      <c r="Q213" s="21">
        <v>5.3312757201646095</v>
      </c>
      <c r="R213" s="18">
        <v>28511.960000000006</v>
      </c>
      <c r="S213" s="24">
        <v>0.28571428571428575</v>
      </c>
      <c r="T213" s="18">
        <v>26465.710000000006</v>
      </c>
      <c r="U213" s="24">
        <v>0.26520910623371491</v>
      </c>
      <c r="V213" s="12" cm="1">
        <f t="array" ref="V213">SUMPRODUCT((B213=$B:$B)*(M213&lt;$M:$M))+1</f>
        <v>39</v>
      </c>
    </row>
    <row r="214" spans="1:22" x14ac:dyDescent="0.2">
      <c r="A214" s="14" t="str">
        <f t="shared" si="3"/>
        <v>2022Javier Salinas5</v>
      </c>
      <c r="B214" s="5">
        <v>2022</v>
      </c>
      <c r="C214" s="6" t="s">
        <v>228</v>
      </c>
      <c r="D214" s="6">
        <v>107439</v>
      </c>
      <c r="E214" s="6" t="s">
        <v>85</v>
      </c>
      <c r="F214" s="7">
        <v>4</v>
      </c>
      <c r="G214" s="7">
        <v>4</v>
      </c>
      <c r="H214" s="6" t="s">
        <v>22</v>
      </c>
      <c r="I214" s="6" t="s">
        <v>25</v>
      </c>
      <c r="J214" s="18">
        <v>249</v>
      </c>
      <c r="K214" s="18">
        <v>617</v>
      </c>
      <c r="L214" s="18">
        <v>2087</v>
      </c>
      <c r="M214" s="18">
        <v>75265.278000000006</v>
      </c>
      <c r="N214" s="18">
        <v>5</v>
      </c>
      <c r="O214" s="18">
        <v>302.27019277108434</v>
      </c>
      <c r="P214" s="21">
        <v>2.4779116465863456</v>
      </c>
      <c r="Q214" s="21">
        <v>3.3824959481361425</v>
      </c>
      <c r="R214" s="18">
        <v>12820.578000000009</v>
      </c>
      <c r="S214" s="24">
        <v>0.17033854575014001</v>
      </c>
      <c r="T214" s="18">
        <v>5238.0780000000086</v>
      </c>
      <c r="U214" s="24">
        <v>6.9594880125202069E-2</v>
      </c>
      <c r="V214" s="12" cm="1">
        <f t="array" ref="V214">SUMPRODUCT((B214=$B:$B)*(M214&lt;$M:$M))+1</f>
        <v>61</v>
      </c>
    </row>
    <row r="215" spans="1:22" x14ac:dyDescent="0.2">
      <c r="A215" s="14" t="str">
        <f t="shared" si="3"/>
        <v>2022Javier Salinas6</v>
      </c>
      <c r="B215" s="5">
        <v>2022</v>
      </c>
      <c r="C215" s="6" t="s">
        <v>228</v>
      </c>
      <c r="D215" s="6">
        <v>925350</v>
      </c>
      <c r="E215" s="6" t="s">
        <v>233</v>
      </c>
      <c r="F215" s="7">
        <v>4</v>
      </c>
      <c r="G215" s="7">
        <v>2</v>
      </c>
      <c r="H215" s="6" t="s">
        <v>22</v>
      </c>
      <c r="I215" s="6" t="s">
        <v>29</v>
      </c>
      <c r="J215" s="18">
        <v>244</v>
      </c>
      <c r="K215" s="18">
        <v>489</v>
      </c>
      <c r="L215" s="18">
        <v>1959</v>
      </c>
      <c r="M215" s="18">
        <v>67611.72</v>
      </c>
      <c r="N215" s="18">
        <v>6</v>
      </c>
      <c r="O215" s="18">
        <v>277.09721311475408</v>
      </c>
      <c r="P215" s="21">
        <v>2.0040983606557377</v>
      </c>
      <c r="Q215" s="21">
        <v>4.0061349693251538</v>
      </c>
      <c r="R215" s="18">
        <v>11268.620000000003</v>
      </c>
      <c r="S215" s="24">
        <v>0.16666666666666671</v>
      </c>
      <c r="T215" s="18">
        <v>3952.6200000000026</v>
      </c>
      <c r="U215" s="24">
        <v>5.8460574586772861E-2</v>
      </c>
      <c r="V215" s="12" cm="1">
        <f t="array" ref="V215">SUMPRODUCT((B215=$B:$B)*(M215&lt;$M:$M))+1</f>
        <v>70</v>
      </c>
    </row>
    <row r="216" spans="1:22" x14ac:dyDescent="0.2">
      <c r="A216" s="14" t="str">
        <f t="shared" si="3"/>
        <v>2022Javier Salinas7</v>
      </c>
      <c r="B216" s="5">
        <v>2022</v>
      </c>
      <c r="C216" s="6" t="s">
        <v>228</v>
      </c>
      <c r="D216" s="6">
        <v>178362</v>
      </c>
      <c r="E216" s="6" t="s">
        <v>234</v>
      </c>
      <c r="F216" s="7">
        <v>4</v>
      </c>
      <c r="G216" s="7">
        <v>4</v>
      </c>
      <c r="H216" s="6" t="s">
        <v>31</v>
      </c>
      <c r="I216" s="6" t="s">
        <v>29</v>
      </c>
      <c r="J216" s="18">
        <v>249</v>
      </c>
      <c r="K216" s="18">
        <v>348</v>
      </c>
      <c r="L216" s="18">
        <v>1532</v>
      </c>
      <c r="M216" s="18">
        <v>57233.642999999996</v>
      </c>
      <c r="N216" s="18">
        <v>7</v>
      </c>
      <c r="O216" s="18">
        <v>229.85398795180723</v>
      </c>
      <c r="P216" s="21">
        <v>1.3975903614457832</v>
      </c>
      <c r="Q216" s="21">
        <v>4.4022988505747129</v>
      </c>
      <c r="R216" s="18">
        <v>7028.6929999999993</v>
      </c>
      <c r="S216" s="24">
        <v>0.12280701754385964</v>
      </c>
      <c r="T216" s="18">
        <v>-291.3070000000007</v>
      </c>
      <c r="U216" s="24">
        <v>-5.0897860896256548E-3</v>
      </c>
      <c r="V216" s="12" cm="1">
        <f t="array" ref="V216">SUMPRODUCT((B216=$B:$B)*(M216&lt;$M:$M))+1</f>
        <v>88</v>
      </c>
    </row>
    <row r="217" spans="1:22" x14ac:dyDescent="0.2">
      <c r="A217" s="14" t="str">
        <f t="shared" si="3"/>
        <v>2022Javier Salinas8</v>
      </c>
      <c r="B217" s="5">
        <v>2022</v>
      </c>
      <c r="C217" s="6" t="s">
        <v>228</v>
      </c>
      <c r="D217" s="6">
        <v>782190</v>
      </c>
      <c r="E217" s="6" t="s">
        <v>235</v>
      </c>
      <c r="F217" s="7">
        <v>4</v>
      </c>
      <c r="G217" s="7">
        <v>2</v>
      </c>
      <c r="H217" s="6" t="s">
        <v>22</v>
      </c>
      <c r="I217" s="6" t="s">
        <v>29</v>
      </c>
      <c r="J217" s="18">
        <v>246</v>
      </c>
      <c r="K217" s="18">
        <v>363</v>
      </c>
      <c r="L217" s="18">
        <v>1212</v>
      </c>
      <c r="M217" s="18">
        <v>39475.32</v>
      </c>
      <c r="N217" s="18">
        <v>8</v>
      </c>
      <c r="O217" s="18">
        <v>160.46878048780488</v>
      </c>
      <c r="P217" s="21">
        <v>1.475609756097561</v>
      </c>
      <c r="Q217" s="21">
        <v>3.3388429752066116</v>
      </c>
      <c r="R217" s="18">
        <v>6579.2200000000012</v>
      </c>
      <c r="S217" s="24">
        <v>0.16666666666666669</v>
      </c>
      <c r="T217" s="18">
        <v>-671.77999999999884</v>
      </c>
      <c r="U217" s="24">
        <v>-1.7017721452289653E-2</v>
      </c>
      <c r="V217" s="12" cm="1">
        <f t="array" ref="V217">SUMPRODUCT((B217=$B:$B)*(M217&lt;$M:$M))+1</f>
        <v>126</v>
      </c>
    </row>
    <row r="218" spans="1:22" x14ac:dyDescent="0.2">
      <c r="A218" s="14" t="str">
        <f t="shared" si="3"/>
        <v>2022Javier Salinas9</v>
      </c>
      <c r="B218" s="5">
        <v>2022</v>
      </c>
      <c r="C218" s="6" t="s">
        <v>228</v>
      </c>
      <c r="D218" s="6">
        <v>742000</v>
      </c>
      <c r="E218" s="6" t="s">
        <v>236</v>
      </c>
      <c r="F218" s="7">
        <v>4</v>
      </c>
      <c r="G218" s="7">
        <v>4</v>
      </c>
      <c r="H218" s="6" t="s">
        <v>31</v>
      </c>
      <c r="I218" s="6" t="s">
        <v>34</v>
      </c>
      <c r="J218" s="18">
        <v>1</v>
      </c>
      <c r="K218" s="18">
        <v>10</v>
      </c>
      <c r="L218" s="18">
        <v>87</v>
      </c>
      <c r="M218" s="18">
        <v>3258.2339999999999</v>
      </c>
      <c r="N218" s="18">
        <v>9</v>
      </c>
      <c r="O218" s="18">
        <v>3258.2339999999999</v>
      </c>
      <c r="P218" s="21">
        <v>10</v>
      </c>
      <c r="Q218" s="21">
        <v>8.6999999999999993</v>
      </c>
      <c r="R218" s="18">
        <v>400.13400000000001</v>
      </c>
      <c r="S218" s="24">
        <v>0.12280701754385966</v>
      </c>
      <c r="T218" s="18">
        <v>362.13400000000001</v>
      </c>
      <c r="U218" s="24">
        <v>0.11114425790167312</v>
      </c>
      <c r="V218" s="12" cm="1">
        <f t="array" ref="V218">SUMPRODUCT((B218=$B:$B)*(M218&lt;$M:$M))+1</f>
        <v>396</v>
      </c>
    </row>
    <row r="219" spans="1:22" x14ac:dyDescent="0.2">
      <c r="A219" s="14" t="str">
        <f t="shared" si="3"/>
        <v>2022Jeannie Skiles1</v>
      </c>
      <c r="B219" s="5">
        <v>2022</v>
      </c>
      <c r="C219" s="6" t="s">
        <v>237</v>
      </c>
      <c r="D219" s="6">
        <v>875444</v>
      </c>
      <c r="E219" s="6" t="s">
        <v>238</v>
      </c>
      <c r="F219" s="7">
        <v>5</v>
      </c>
      <c r="G219" s="7">
        <v>5</v>
      </c>
      <c r="H219" s="6" t="s">
        <v>31</v>
      </c>
      <c r="I219" s="6" t="s">
        <v>29</v>
      </c>
      <c r="J219" s="18">
        <v>37</v>
      </c>
      <c r="K219" s="18">
        <v>102</v>
      </c>
      <c r="L219" s="18">
        <v>425</v>
      </c>
      <c r="M219" s="18">
        <v>21663.8</v>
      </c>
      <c r="N219" s="18">
        <v>1</v>
      </c>
      <c r="O219" s="18">
        <v>585.5081081081081</v>
      </c>
      <c r="P219" s="21">
        <v>2.7567567567567566</v>
      </c>
      <c r="Q219" s="21">
        <v>4.166666666666667</v>
      </c>
      <c r="R219" s="18">
        <v>7984.9</v>
      </c>
      <c r="S219" s="24">
        <v>0.36858261246872664</v>
      </c>
      <c r="T219" s="18">
        <v>6727.3499999999995</v>
      </c>
      <c r="U219" s="24">
        <v>0.31053416298156372</v>
      </c>
      <c r="V219" s="12" cm="1">
        <f t="array" ref="V219">SUMPRODUCT((B219=$B:$B)*(M219&lt;$M:$M))+1</f>
        <v>176</v>
      </c>
    </row>
    <row r="220" spans="1:22" x14ac:dyDescent="0.2">
      <c r="A220" s="14" t="str">
        <f t="shared" si="3"/>
        <v>2022Jeannie Skiles2</v>
      </c>
      <c r="B220" s="5">
        <v>2022</v>
      </c>
      <c r="C220" s="6" t="s">
        <v>237</v>
      </c>
      <c r="D220" s="6">
        <v>169318</v>
      </c>
      <c r="E220" s="6" t="s">
        <v>239</v>
      </c>
      <c r="F220" s="7">
        <v>5</v>
      </c>
      <c r="G220" s="7">
        <v>5</v>
      </c>
      <c r="H220" s="6" t="s">
        <v>31</v>
      </c>
      <c r="I220" s="6" t="s">
        <v>34</v>
      </c>
      <c r="J220" s="18">
        <v>24</v>
      </c>
      <c r="K220" s="18">
        <v>69</v>
      </c>
      <c r="L220" s="18">
        <v>168</v>
      </c>
      <c r="M220" s="18">
        <v>8985.8559999999998</v>
      </c>
      <c r="N220" s="18">
        <v>2</v>
      </c>
      <c r="O220" s="18">
        <v>374.41066666666666</v>
      </c>
      <c r="P220" s="21">
        <v>2.875</v>
      </c>
      <c r="Q220" s="21">
        <v>2.4347826086956523</v>
      </c>
      <c r="R220" s="18">
        <v>3363.8559999999998</v>
      </c>
      <c r="S220" s="24">
        <v>0.37435008974103301</v>
      </c>
      <c r="T220" s="18">
        <v>2543.9559999999997</v>
      </c>
      <c r="U220" s="24">
        <v>0.2831066956781858</v>
      </c>
      <c r="V220" s="12" cm="1">
        <f t="array" ref="V220">SUMPRODUCT((B220=$B:$B)*(M220&lt;$M:$M))+1</f>
        <v>262</v>
      </c>
    </row>
    <row r="221" spans="1:22" x14ac:dyDescent="0.2">
      <c r="A221" s="14" t="str">
        <f t="shared" si="3"/>
        <v>2022Jeannie Skiles3</v>
      </c>
      <c r="B221" s="5">
        <v>2022</v>
      </c>
      <c r="C221" s="6" t="s">
        <v>237</v>
      </c>
      <c r="D221" s="6">
        <v>728140</v>
      </c>
      <c r="E221" s="6" t="s">
        <v>240</v>
      </c>
      <c r="F221" s="7">
        <v>5</v>
      </c>
      <c r="G221" s="7">
        <v>5</v>
      </c>
      <c r="H221" s="6" t="s">
        <v>31</v>
      </c>
      <c r="I221" s="6" t="s">
        <v>34</v>
      </c>
      <c r="J221" s="18">
        <v>19</v>
      </c>
      <c r="K221" s="18">
        <v>52</v>
      </c>
      <c r="L221" s="18">
        <v>184</v>
      </c>
      <c r="M221" s="18">
        <v>8848.9279999999999</v>
      </c>
      <c r="N221" s="18">
        <v>3</v>
      </c>
      <c r="O221" s="18">
        <v>465.73305263157891</v>
      </c>
      <c r="P221" s="21">
        <v>2.736842105263158</v>
      </c>
      <c r="Q221" s="21">
        <v>3.5384615384615383</v>
      </c>
      <c r="R221" s="18">
        <v>3132.4279999999999</v>
      </c>
      <c r="S221" s="24">
        <v>0.35398954540030159</v>
      </c>
      <c r="T221" s="18">
        <v>2487.328</v>
      </c>
      <c r="U221" s="24">
        <v>0.28108805948019916</v>
      </c>
      <c r="V221" s="12" cm="1">
        <f t="array" ref="V221">SUMPRODUCT((B221=$B:$B)*(M221&lt;$M:$M))+1</f>
        <v>270</v>
      </c>
    </row>
    <row r="222" spans="1:22" x14ac:dyDescent="0.2">
      <c r="A222" s="14" t="str">
        <f t="shared" si="3"/>
        <v>2022Jeannie Skiles4</v>
      </c>
      <c r="B222" s="5">
        <v>2022</v>
      </c>
      <c r="C222" s="6" t="s">
        <v>237</v>
      </c>
      <c r="D222" s="6">
        <v>972717</v>
      </c>
      <c r="E222" s="6" t="s">
        <v>241</v>
      </c>
      <c r="F222" s="7">
        <v>5</v>
      </c>
      <c r="G222" s="7">
        <v>5</v>
      </c>
      <c r="H222" s="6" t="s">
        <v>31</v>
      </c>
      <c r="I222" s="6" t="s">
        <v>34</v>
      </c>
      <c r="J222" s="18">
        <v>48</v>
      </c>
      <c r="K222" s="18">
        <v>48</v>
      </c>
      <c r="L222" s="18">
        <v>153</v>
      </c>
      <c r="M222" s="18">
        <v>8157.9760000000097</v>
      </c>
      <c r="N222" s="18">
        <v>4</v>
      </c>
      <c r="O222" s="18">
        <v>169.95783333333353</v>
      </c>
      <c r="P222" s="21">
        <v>1</v>
      </c>
      <c r="Q222" s="21">
        <v>3.1875</v>
      </c>
      <c r="R222" s="18">
        <v>3055.5260000000098</v>
      </c>
      <c r="S222" s="24">
        <v>0.37454461743942447</v>
      </c>
      <c r="T222" s="18">
        <v>1514.7260000000099</v>
      </c>
      <c r="U222" s="24">
        <v>0.18567424076756392</v>
      </c>
      <c r="V222" s="12" cm="1">
        <f t="array" ref="V222">SUMPRODUCT((B222=$B:$B)*(M222&lt;$M:$M))+1</f>
        <v>281</v>
      </c>
    </row>
    <row r="223" spans="1:22" x14ac:dyDescent="0.2">
      <c r="A223" s="14" t="str">
        <f t="shared" si="3"/>
        <v>2022Jeannie Skiles5</v>
      </c>
      <c r="B223" s="5">
        <v>2022</v>
      </c>
      <c r="C223" s="6" t="s">
        <v>237</v>
      </c>
      <c r="D223" s="6">
        <v>426484</v>
      </c>
      <c r="E223" s="6" t="s">
        <v>242</v>
      </c>
      <c r="F223" s="7">
        <v>5</v>
      </c>
      <c r="G223" s="7">
        <v>5</v>
      </c>
      <c r="H223" s="6" t="s">
        <v>31</v>
      </c>
      <c r="I223" s="6" t="s">
        <v>34</v>
      </c>
      <c r="J223" s="18">
        <v>45</v>
      </c>
      <c r="K223" s="18">
        <v>71</v>
      </c>
      <c r="L223" s="18">
        <v>188</v>
      </c>
      <c r="M223" s="18">
        <v>7858.4960000000101</v>
      </c>
      <c r="N223" s="18">
        <v>5</v>
      </c>
      <c r="O223" s="18">
        <v>174.63324444444467</v>
      </c>
      <c r="P223" s="21">
        <v>1.5777777777777777</v>
      </c>
      <c r="Q223" s="21">
        <v>2.647887323943662</v>
      </c>
      <c r="R223" s="18">
        <v>2932.5960000000105</v>
      </c>
      <c r="S223" s="24">
        <v>0.37317522335062669</v>
      </c>
      <c r="T223" s="18">
        <v>1459.4960000000106</v>
      </c>
      <c r="U223" s="24">
        <v>0.18572205164957883</v>
      </c>
      <c r="V223" s="12" cm="1">
        <f t="array" ref="V223">SUMPRODUCT((B223=$B:$B)*(M223&lt;$M:$M))+1</f>
        <v>287</v>
      </c>
    </row>
    <row r="224" spans="1:22" x14ac:dyDescent="0.2">
      <c r="A224" s="14" t="str">
        <f t="shared" si="3"/>
        <v>2022Jeannie Skiles6</v>
      </c>
      <c r="B224" s="5">
        <v>2022</v>
      </c>
      <c r="C224" s="6" t="s">
        <v>237</v>
      </c>
      <c r="D224" s="6">
        <v>923218</v>
      </c>
      <c r="E224" s="6" t="s">
        <v>243</v>
      </c>
      <c r="F224" s="7">
        <v>5</v>
      </c>
      <c r="G224" s="7">
        <v>5</v>
      </c>
      <c r="H224" s="6" t="s">
        <v>31</v>
      </c>
      <c r="I224" s="6" t="s">
        <v>34</v>
      </c>
      <c r="J224" s="18">
        <v>33</v>
      </c>
      <c r="K224" s="18">
        <v>80</v>
      </c>
      <c r="L224" s="18">
        <v>170</v>
      </c>
      <c r="M224" s="18">
        <v>7845.84</v>
      </c>
      <c r="N224" s="18">
        <v>6</v>
      </c>
      <c r="O224" s="18">
        <v>237.75272727272727</v>
      </c>
      <c r="P224" s="21">
        <v>2.4242424242424243</v>
      </c>
      <c r="Q224" s="21">
        <v>2.125</v>
      </c>
      <c r="R224" s="18">
        <v>3148.8900000000003</v>
      </c>
      <c r="S224" s="24">
        <v>0.40134517145391702</v>
      </c>
      <c r="T224" s="18">
        <v>2038.4400000000003</v>
      </c>
      <c r="U224" s="24">
        <v>0.25981156893334562</v>
      </c>
      <c r="V224" s="12" cm="1">
        <f t="array" ref="V224">SUMPRODUCT((B224=$B:$B)*(M224&lt;$M:$M))+1</f>
        <v>288</v>
      </c>
    </row>
    <row r="225" spans="1:22" x14ac:dyDescent="0.2">
      <c r="A225" s="14" t="str">
        <f t="shared" si="3"/>
        <v>2022Jeannie Skiles7</v>
      </c>
      <c r="B225" s="5">
        <v>2022</v>
      </c>
      <c r="C225" s="6" t="s">
        <v>237</v>
      </c>
      <c r="D225" s="6">
        <v>910039</v>
      </c>
      <c r="E225" s="6" t="s">
        <v>244</v>
      </c>
      <c r="F225" s="7">
        <v>5</v>
      </c>
      <c r="G225" s="7">
        <v>5</v>
      </c>
      <c r="H225" s="6" t="s">
        <v>31</v>
      </c>
      <c r="I225" s="6" t="s">
        <v>34</v>
      </c>
      <c r="J225" s="18">
        <v>36</v>
      </c>
      <c r="K225" s="18">
        <v>61</v>
      </c>
      <c r="L225" s="18">
        <v>146</v>
      </c>
      <c r="M225" s="18">
        <v>6694.0320000000002</v>
      </c>
      <c r="N225" s="18">
        <v>7</v>
      </c>
      <c r="O225" s="18">
        <v>185.94533333333334</v>
      </c>
      <c r="P225" s="21">
        <v>1.6944444444444444</v>
      </c>
      <c r="Q225" s="21">
        <v>2.3934426229508197</v>
      </c>
      <c r="R225" s="18">
        <v>2709.2820000000002</v>
      </c>
      <c r="S225" s="24">
        <v>0.40473096035393918</v>
      </c>
      <c r="T225" s="18">
        <v>1526.7320000000002</v>
      </c>
      <c r="U225" s="24">
        <v>0.22807360347246625</v>
      </c>
      <c r="V225" s="12" cm="1">
        <f t="array" ref="V225">SUMPRODUCT((B225=$B:$B)*(M225&lt;$M:$M))+1</f>
        <v>310</v>
      </c>
    </row>
    <row r="226" spans="1:22" x14ac:dyDescent="0.2">
      <c r="A226" s="14" t="str">
        <f t="shared" si="3"/>
        <v>2022Jeannie Skiles8</v>
      </c>
      <c r="B226" s="5">
        <v>2022</v>
      </c>
      <c r="C226" s="6" t="s">
        <v>237</v>
      </c>
      <c r="D226" s="6">
        <v>826226</v>
      </c>
      <c r="E226" s="6" t="s">
        <v>245</v>
      </c>
      <c r="F226" s="7">
        <v>5</v>
      </c>
      <c r="G226" s="7">
        <v>3</v>
      </c>
      <c r="H226" s="6" t="s">
        <v>22</v>
      </c>
      <c r="I226" s="6" t="s">
        <v>34</v>
      </c>
      <c r="J226" s="18">
        <v>22</v>
      </c>
      <c r="K226" s="18">
        <v>44</v>
      </c>
      <c r="L226" s="18">
        <v>142</v>
      </c>
      <c r="M226" s="18">
        <v>5524.0343999999996</v>
      </c>
      <c r="N226" s="18">
        <v>8</v>
      </c>
      <c r="O226" s="18">
        <v>251.09247272727271</v>
      </c>
      <c r="P226" s="21">
        <v>2</v>
      </c>
      <c r="Q226" s="21">
        <v>3.2272727272727271</v>
      </c>
      <c r="R226" s="18">
        <v>1448.5843999999997</v>
      </c>
      <c r="S226" s="24">
        <v>0.26223305198823521</v>
      </c>
      <c r="T226" s="18">
        <v>718.73439999999971</v>
      </c>
      <c r="U226" s="24">
        <v>0.13011041350502808</v>
      </c>
      <c r="V226" s="12" cm="1">
        <f t="array" ref="V226">SUMPRODUCT((B226=$B:$B)*(M226&lt;$M:$M))+1</f>
        <v>332</v>
      </c>
    </row>
    <row r="227" spans="1:22" x14ac:dyDescent="0.2">
      <c r="A227" s="14" t="str">
        <f t="shared" si="3"/>
        <v>2022Jeannie Skiles9</v>
      </c>
      <c r="B227" s="5">
        <v>2022</v>
      </c>
      <c r="C227" s="6" t="s">
        <v>237</v>
      </c>
      <c r="D227" s="6">
        <v>116138</v>
      </c>
      <c r="E227" s="6" t="s">
        <v>246</v>
      </c>
      <c r="F227" s="7">
        <v>5</v>
      </c>
      <c r="G227" s="7">
        <v>5</v>
      </c>
      <c r="H227" s="6" t="s">
        <v>22</v>
      </c>
      <c r="I227" s="6" t="s">
        <v>34</v>
      </c>
      <c r="J227" s="18">
        <v>17</v>
      </c>
      <c r="K227" s="18">
        <v>43</v>
      </c>
      <c r="L227" s="18">
        <v>112</v>
      </c>
      <c r="M227" s="18">
        <v>4936.8270000000002</v>
      </c>
      <c r="N227" s="18">
        <v>9</v>
      </c>
      <c r="O227" s="18">
        <v>290.40158823529413</v>
      </c>
      <c r="P227" s="21">
        <v>2.5294117647058822</v>
      </c>
      <c r="Q227" s="21">
        <v>2.6046511627906979</v>
      </c>
      <c r="R227" s="18">
        <v>606.27700000000004</v>
      </c>
      <c r="S227" s="24">
        <v>0.12280701754385966</v>
      </c>
      <c r="T227" s="18">
        <v>32.527000000000044</v>
      </c>
      <c r="U227" s="24">
        <v>6.5886448927621006E-3</v>
      </c>
      <c r="V227" s="12" cm="1">
        <f t="array" ref="V227">SUMPRODUCT((B227=$B:$B)*(M227&lt;$M:$M))+1</f>
        <v>349</v>
      </c>
    </row>
    <row r="228" spans="1:22" x14ac:dyDescent="0.2">
      <c r="A228" s="14" t="str">
        <f t="shared" si="3"/>
        <v>2022Jeannie Skiles10</v>
      </c>
      <c r="B228" s="5">
        <v>2022</v>
      </c>
      <c r="C228" s="6" t="s">
        <v>237</v>
      </c>
      <c r="D228" s="6">
        <v>599426</v>
      </c>
      <c r="E228" s="6" t="s">
        <v>247</v>
      </c>
      <c r="F228" s="7">
        <v>5</v>
      </c>
      <c r="G228" s="7">
        <v>5</v>
      </c>
      <c r="H228" s="6" t="s">
        <v>31</v>
      </c>
      <c r="I228" s="6" t="s">
        <v>34</v>
      </c>
      <c r="J228" s="18">
        <v>14</v>
      </c>
      <c r="K228" s="18">
        <v>23</v>
      </c>
      <c r="L228" s="18">
        <v>58</v>
      </c>
      <c r="M228" s="18">
        <v>3548.3359999999998</v>
      </c>
      <c r="N228" s="18">
        <v>10</v>
      </c>
      <c r="O228" s="18">
        <v>253.45257142857142</v>
      </c>
      <c r="P228" s="21">
        <v>1.6428571428571428</v>
      </c>
      <c r="Q228" s="21">
        <v>2.5217391304347827</v>
      </c>
      <c r="R228" s="18">
        <v>1368.2859999999996</v>
      </c>
      <c r="S228" s="24">
        <v>0.38561342556060069</v>
      </c>
      <c r="T228" s="18">
        <v>908.98599999999965</v>
      </c>
      <c r="U228" s="24">
        <v>0.25617247070175986</v>
      </c>
      <c r="V228" s="12" cm="1">
        <f t="array" ref="V228">SUMPRODUCT((B228=$B:$B)*(M228&lt;$M:$M))+1</f>
        <v>385</v>
      </c>
    </row>
    <row r="229" spans="1:22" x14ac:dyDescent="0.2">
      <c r="A229" s="14" t="str">
        <f t="shared" si="3"/>
        <v>2022Jeannie Skiles11</v>
      </c>
      <c r="B229" s="5">
        <v>2022</v>
      </c>
      <c r="C229" s="6" t="s">
        <v>237</v>
      </c>
      <c r="D229" s="6">
        <v>206748</v>
      </c>
      <c r="E229" s="6" t="s">
        <v>248</v>
      </c>
      <c r="F229" s="7">
        <v>5</v>
      </c>
      <c r="G229" s="7">
        <v>5</v>
      </c>
      <c r="H229" s="6" t="s">
        <v>31</v>
      </c>
      <c r="I229" s="6" t="s">
        <v>34</v>
      </c>
      <c r="J229" s="18">
        <v>18</v>
      </c>
      <c r="K229" s="18">
        <v>18</v>
      </c>
      <c r="L229" s="18">
        <v>51</v>
      </c>
      <c r="M229" s="18">
        <v>2835.5920000000001</v>
      </c>
      <c r="N229" s="18">
        <v>11</v>
      </c>
      <c r="O229" s="18">
        <v>157.53288888888889</v>
      </c>
      <c r="P229" s="21">
        <v>1</v>
      </c>
      <c r="Q229" s="21">
        <v>2.8333333333333335</v>
      </c>
      <c r="R229" s="18">
        <v>1014.9920000000002</v>
      </c>
      <c r="S229" s="24">
        <v>0.35794712356361569</v>
      </c>
      <c r="T229" s="18">
        <v>437.19200000000023</v>
      </c>
      <c r="U229" s="24">
        <v>0.15418015003568927</v>
      </c>
      <c r="V229" s="12" cm="1">
        <f t="array" ref="V229">SUMPRODUCT((B229=$B:$B)*(M229&lt;$M:$M))+1</f>
        <v>404</v>
      </c>
    </row>
    <row r="230" spans="1:22" x14ac:dyDescent="0.2">
      <c r="A230" s="14" t="str">
        <f t="shared" si="3"/>
        <v>2022Jeannie Skiles12</v>
      </c>
      <c r="B230" s="5">
        <v>2022</v>
      </c>
      <c r="C230" s="6" t="s">
        <v>237</v>
      </c>
      <c r="D230" s="6">
        <v>899280</v>
      </c>
      <c r="E230" s="6" t="s">
        <v>249</v>
      </c>
      <c r="F230" s="7">
        <v>5</v>
      </c>
      <c r="G230" s="7">
        <v>5</v>
      </c>
      <c r="H230" s="6" t="s">
        <v>31</v>
      </c>
      <c r="I230" s="6" t="s">
        <v>34</v>
      </c>
      <c r="J230" s="18">
        <v>26</v>
      </c>
      <c r="K230" s="18">
        <v>26</v>
      </c>
      <c r="L230" s="18">
        <v>55</v>
      </c>
      <c r="M230" s="18">
        <v>2696.36</v>
      </c>
      <c r="N230" s="18">
        <v>12</v>
      </c>
      <c r="O230" s="18">
        <v>103.70615384615385</v>
      </c>
      <c r="P230" s="21">
        <v>1</v>
      </c>
      <c r="Q230" s="21">
        <v>2.1153846153846154</v>
      </c>
      <c r="R230" s="18">
        <v>1085.5100000000002</v>
      </c>
      <c r="S230" s="24">
        <v>0.40258348291771134</v>
      </c>
      <c r="T230" s="18">
        <v>250.9100000000002</v>
      </c>
      <c r="U230" s="24">
        <v>9.3055081665653017E-2</v>
      </c>
      <c r="V230" s="12" cm="1">
        <f t="array" ref="V230">SUMPRODUCT((B230=$B:$B)*(M230&lt;$M:$M))+1</f>
        <v>409</v>
      </c>
    </row>
    <row r="231" spans="1:22" x14ac:dyDescent="0.2">
      <c r="A231" s="14" t="str">
        <f t="shared" si="3"/>
        <v>2022Jeannie Skiles13</v>
      </c>
      <c r="B231" s="5">
        <v>2022</v>
      </c>
      <c r="C231" s="6" t="s">
        <v>237</v>
      </c>
      <c r="D231" s="6">
        <v>223205</v>
      </c>
      <c r="E231" s="6" t="s">
        <v>250</v>
      </c>
      <c r="F231" s="7">
        <v>5</v>
      </c>
      <c r="G231" s="7">
        <v>5</v>
      </c>
      <c r="H231" s="6" t="s">
        <v>31</v>
      </c>
      <c r="I231" s="6" t="s">
        <v>34</v>
      </c>
      <c r="J231" s="18">
        <v>8</v>
      </c>
      <c r="K231" s="18">
        <v>16</v>
      </c>
      <c r="L231" s="18">
        <v>34</v>
      </c>
      <c r="M231" s="18">
        <v>2047.7280000000001</v>
      </c>
      <c r="N231" s="18">
        <v>13</v>
      </c>
      <c r="O231" s="18">
        <v>255.96600000000001</v>
      </c>
      <c r="P231" s="21">
        <v>2</v>
      </c>
      <c r="Q231" s="21">
        <v>2.125</v>
      </c>
      <c r="R231" s="18">
        <v>772.47800000000007</v>
      </c>
      <c r="S231" s="24">
        <v>0.3772366251767813</v>
      </c>
      <c r="T231" s="18">
        <v>506.87800000000004</v>
      </c>
      <c r="U231" s="24">
        <v>0.24753189876780513</v>
      </c>
      <c r="V231" s="12" cm="1">
        <f t="array" ref="V231">SUMPRODUCT((B231=$B:$B)*(M231&lt;$M:$M))+1</f>
        <v>429</v>
      </c>
    </row>
    <row r="232" spans="1:22" x14ac:dyDescent="0.2">
      <c r="A232" s="14" t="str">
        <f t="shared" si="3"/>
        <v>2022Jeannie Skiles14</v>
      </c>
      <c r="B232" s="5">
        <v>2022</v>
      </c>
      <c r="C232" s="6" t="s">
        <v>237</v>
      </c>
      <c r="D232" s="6">
        <v>304909</v>
      </c>
      <c r="E232" s="6" t="s">
        <v>251</v>
      </c>
      <c r="F232" s="7">
        <v>5</v>
      </c>
      <c r="G232" s="7">
        <v>5</v>
      </c>
      <c r="H232" s="6" t="s">
        <v>31</v>
      </c>
      <c r="I232" s="6" t="s">
        <v>34</v>
      </c>
      <c r="J232" s="18">
        <v>11</v>
      </c>
      <c r="K232" s="18">
        <v>25</v>
      </c>
      <c r="L232" s="18">
        <v>34</v>
      </c>
      <c r="M232" s="18">
        <v>1702.9280000000001</v>
      </c>
      <c r="N232" s="18">
        <v>14</v>
      </c>
      <c r="O232" s="18">
        <v>154.81163636363638</v>
      </c>
      <c r="P232" s="21">
        <v>2.2727272727272729</v>
      </c>
      <c r="Q232" s="21">
        <v>1.36</v>
      </c>
      <c r="R232" s="18">
        <v>677.67800000000011</v>
      </c>
      <c r="S232" s="24">
        <v>0.39794870951678524</v>
      </c>
      <c r="T232" s="18">
        <v>309.17800000000011</v>
      </c>
      <c r="U232" s="24">
        <v>0.18155670703635157</v>
      </c>
      <c r="V232" s="12" cm="1">
        <f t="array" ref="V232">SUMPRODUCT((B232=$B:$B)*(M232&lt;$M:$M))+1</f>
        <v>440</v>
      </c>
    </row>
    <row r="233" spans="1:22" x14ac:dyDescent="0.2">
      <c r="A233" s="14" t="str">
        <f t="shared" si="3"/>
        <v>2022Jeannie Skiles15</v>
      </c>
      <c r="B233" s="5">
        <v>2022</v>
      </c>
      <c r="C233" s="6" t="s">
        <v>237</v>
      </c>
      <c r="D233" s="6">
        <v>701147</v>
      </c>
      <c r="E233" s="6" t="s">
        <v>252</v>
      </c>
      <c r="F233" s="7">
        <v>5</v>
      </c>
      <c r="G233" s="7">
        <v>5</v>
      </c>
      <c r="H233" s="6" t="s">
        <v>31</v>
      </c>
      <c r="I233" s="6" t="s">
        <v>34</v>
      </c>
      <c r="J233" s="18">
        <v>21</v>
      </c>
      <c r="K233" s="18">
        <v>30</v>
      </c>
      <c r="L233" s="18">
        <v>75</v>
      </c>
      <c r="M233" s="18">
        <v>1523.4</v>
      </c>
      <c r="N233" s="18">
        <v>15</v>
      </c>
      <c r="O233" s="18">
        <v>72.542857142857144</v>
      </c>
      <c r="P233" s="21">
        <v>1.4285714285714286</v>
      </c>
      <c r="Q233" s="21">
        <v>2.5</v>
      </c>
      <c r="R233" s="18">
        <v>551.90000000000009</v>
      </c>
      <c r="S233" s="24">
        <v>0.36228173821714588</v>
      </c>
      <c r="T233" s="18">
        <v>-132.09999999999991</v>
      </c>
      <c r="U233" s="24">
        <v>-8.6713929368517725E-2</v>
      </c>
      <c r="V233" s="12" cm="1">
        <f t="array" ref="V233">SUMPRODUCT((B233=$B:$B)*(M233&lt;$M:$M))+1</f>
        <v>446</v>
      </c>
    </row>
    <row r="234" spans="1:22" x14ac:dyDescent="0.2">
      <c r="A234" s="14" t="str">
        <f t="shared" si="3"/>
        <v>2022Jeannie Skiles16</v>
      </c>
      <c r="B234" s="5">
        <v>2022</v>
      </c>
      <c r="C234" s="6" t="s">
        <v>237</v>
      </c>
      <c r="D234" s="6">
        <v>365924</v>
      </c>
      <c r="E234" s="6" t="s">
        <v>253</v>
      </c>
      <c r="F234" s="7">
        <v>5</v>
      </c>
      <c r="G234" s="7">
        <v>5</v>
      </c>
      <c r="H234" s="6" t="s">
        <v>31</v>
      </c>
      <c r="I234" s="6" t="s">
        <v>34</v>
      </c>
      <c r="J234" s="18">
        <v>11</v>
      </c>
      <c r="K234" s="18">
        <v>15</v>
      </c>
      <c r="L234" s="18">
        <v>21</v>
      </c>
      <c r="M234" s="18">
        <v>1102.232</v>
      </c>
      <c r="N234" s="18">
        <v>16</v>
      </c>
      <c r="O234" s="18">
        <v>100.20290909090909</v>
      </c>
      <c r="P234" s="21">
        <v>1.3636363636363635</v>
      </c>
      <c r="Q234" s="21">
        <v>1.4</v>
      </c>
      <c r="R234" s="18">
        <v>441.83199999999999</v>
      </c>
      <c r="S234" s="24">
        <v>0.4008520892153376</v>
      </c>
      <c r="T234" s="18">
        <v>84.331999999999994</v>
      </c>
      <c r="U234" s="24">
        <v>7.6510208377183753E-2</v>
      </c>
      <c r="V234" s="12" cm="1">
        <f t="array" ref="V234">SUMPRODUCT((B234=$B:$B)*(M234&lt;$M:$M))+1</f>
        <v>459</v>
      </c>
    </row>
    <row r="235" spans="1:22" x14ac:dyDescent="0.2">
      <c r="A235" s="14" t="str">
        <f t="shared" si="3"/>
        <v>2022Jeannie Skiles17</v>
      </c>
      <c r="B235" s="5">
        <v>2022</v>
      </c>
      <c r="C235" s="6" t="s">
        <v>237</v>
      </c>
      <c r="D235" s="6">
        <v>667972</v>
      </c>
      <c r="E235" s="6" t="s">
        <v>254</v>
      </c>
      <c r="F235" s="7">
        <v>5</v>
      </c>
      <c r="G235" s="7">
        <v>5</v>
      </c>
      <c r="H235" s="6" t="s">
        <v>31</v>
      </c>
      <c r="I235" s="6" t="s">
        <v>34</v>
      </c>
      <c r="J235" s="18">
        <v>12</v>
      </c>
      <c r="K235" s="18">
        <v>18</v>
      </c>
      <c r="L235" s="18">
        <v>18</v>
      </c>
      <c r="M235" s="18">
        <v>998.25599999999997</v>
      </c>
      <c r="N235" s="18">
        <v>17</v>
      </c>
      <c r="O235" s="18">
        <v>83.188000000000002</v>
      </c>
      <c r="P235" s="21">
        <v>1.5</v>
      </c>
      <c r="Q235" s="21">
        <v>1</v>
      </c>
      <c r="R235" s="18">
        <v>343.35599999999999</v>
      </c>
      <c r="S235" s="24">
        <v>0.34395585901812764</v>
      </c>
      <c r="T235" s="18">
        <v>-48.444000000000017</v>
      </c>
      <c r="U235" s="24">
        <v>-4.8528633937587169E-2</v>
      </c>
      <c r="V235" s="12" cm="1">
        <f t="array" ref="V235">SUMPRODUCT((B235=$B:$B)*(M235&lt;$M:$M))+1</f>
        <v>461</v>
      </c>
    </row>
    <row r="236" spans="1:22" x14ac:dyDescent="0.2">
      <c r="A236" s="14" t="str">
        <f t="shared" si="3"/>
        <v>2022Jeannie Skiles18</v>
      </c>
      <c r="B236" s="5">
        <v>2022</v>
      </c>
      <c r="C236" s="6" t="s">
        <v>237</v>
      </c>
      <c r="D236" s="6">
        <v>263517</v>
      </c>
      <c r="E236" s="6" t="s">
        <v>27</v>
      </c>
      <c r="F236" s="7">
        <v>5</v>
      </c>
      <c r="G236" s="7">
        <v>1</v>
      </c>
      <c r="H236" s="6" t="s">
        <v>22</v>
      </c>
      <c r="I236" s="6" t="s">
        <v>34</v>
      </c>
      <c r="J236" s="18">
        <v>5</v>
      </c>
      <c r="K236" s="18">
        <v>5</v>
      </c>
      <c r="L236" s="18">
        <v>15</v>
      </c>
      <c r="M236" s="18">
        <v>318.60000000000002</v>
      </c>
      <c r="N236" s="18">
        <v>18</v>
      </c>
      <c r="O236" s="18">
        <v>63.720000000000006</v>
      </c>
      <c r="P236" s="21">
        <v>1</v>
      </c>
      <c r="Q236" s="21">
        <v>3</v>
      </c>
      <c r="R236" s="18">
        <v>53.100000000000023</v>
      </c>
      <c r="S236" s="24">
        <v>0.16666666666666671</v>
      </c>
      <c r="T236" s="18">
        <v>-107.39999999999998</v>
      </c>
      <c r="U236" s="24">
        <v>-0.33709981167608277</v>
      </c>
      <c r="V236" s="12" cm="1">
        <f t="array" ref="V236">SUMPRODUCT((B236=$B:$B)*(M236&lt;$M:$M))+1</f>
        <v>474</v>
      </c>
    </row>
    <row r="237" spans="1:22" x14ac:dyDescent="0.2">
      <c r="A237" s="14" t="str">
        <f t="shared" si="3"/>
        <v>2022Jeannie Skiles19</v>
      </c>
      <c r="B237" s="5">
        <v>2022</v>
      </c>
      <c r="C237" s="6" t="s">
        <v>237</v>
      </c>
      <c r="D237" s="6">
        <v>327287</v>
      </c>
      <c r="E237" s="6" t="s">
        <v>255</v>
      </c>
      <c r="F237" s="7">
        <v>5</v>
      </c>
      <c r="G237" s="7">
        <v>5</v>
      </c>
      <c r="H237" s="6" t="s">
        <v>31</v>
      </c>
      <c r="I237" s="6" t="s">
        <v>34</v>
      </c>
      <c r="J237" s="18">
        <v>6</v>
      </c>
      <c r="K237" s="18">
        <v>6</v>
      </c>
      <c r="L237" s="18">
        <v>6</v>
      </c>
      <c r="M237" s="18">
        <v>248.75200000000001</v>
      </c>
      <c r="N237" s="18">
        <v>19</v>
      </c>
      <c r="O237" s="18">
        <v>41.458666666666666</v>
      </c>
      <c r="P237" s="21">
        <v>1</v>
      </c>
      <c r="Q237" s="21">
        <v>1</v>
      </c>
      <c r="R237" s="18">
        <v>108.352</v>
      </c>
      <c r="S237" s="24">
        <v>0.43558242747797005</v>
      </c>
      <c r="T237" s="18">
        <v>-84.24799999999999</v>
      </c>
      <c r="U237" s="24">
        <v>-0.3386827040586608</v>
      </c>
      <c r="V237" s="12" cm="1">
        <f t="array" ref="V237">SUMPRODUCT((B237=$B:$B)*(M237&lt;$M:$M))+1</f>
        <v>478</v>
      </c>
    </row>
    <row r="238" spans="1:22" x14ac:dyDescent="0.2">
      <c r="A238" s="14" t="str">
        <f t="shared" si="3"/>
        <v>2022John Foley1</v>
      </c>
      <c r="B238" s="5">
        <v>2022</v>
      </c>
      <c r="C238" s="6" t="s">
        <v>256</v>
      </c>
      <c r="D238" s="6">
        <v>703857</v>
      </c>
      <c r="E238" s="6" t="s">
        <v>257</v>
      </c>
      <c r="F238" s="7">
        <v>4</v>
      </c>
      <c r="G238" s="7">
        <v>4</v>
      </c>
      <c r="H238" s="6" t="s">
        <v>31</v>
      </c>
      <c r="I238" s="6" t="s">
        <v>23</v>
      </c>
      <c r="J238" s="18">
        <v>159</v>
      </c>
      <c r="K238" s="18">
        <v>1703</v>
      </c>
      <c r="L238" s="18">
        <v>8726</v>
      </c>
      <c r="M238" s="18">
        <v>292899.20000000001</v>
      </c>
      <c r="N238" s="18">
        <v>1</v>
      </c>
      <c r="O238" s="18">
        <v>1842.1333333333334</v>
      </c>
      <c r="P238" s="21">
        <v>10.710691823899371</v>
      </c>
      <c r="Q238" s="21">
        <v>5.1238990017615968</v>
      </c>
      <c r="R238" s="18">
        <v>26627.200000000012</v>
      </c>
      <c r="S238" s="24">
        <v>9.0909090909090939E-2</v>
      </c>
      <c r="T238" s="18">
        <v>20726.700000000012</v>
      </c>
      <c r="U238" s="24">
        <v>7.0763935169505451E-2</v>
      </c>
      <c r="V238" s="12" cm="1">
        <f t="array" ref="V238">SUMPRODUCT((B238=$B:$B)*(M238&lt;$M:$M))+1</f>
        <v>2</v>
      </c>
    </row>
    <row r="239" spans="1:22" x14ac:dyDescent="0.2">
      <c r="A239" s="14" t="str">
        <f t="shared" si="3"/>
        <v>2022John Foley2</v>
      </c>
      <c r="B239" s="5">
        <v>2022</v>
      </c>
      <c r="C239" s="6" t="s">
        <v>256</v>
      </c>
      <c r="D239" s="6">
        <v>499295</v>
      </c>
      <c r="E239" s="6" t="s">
        <v>258</v>
      </c>
      <c r="F239" s="7">
        <v>4</v>
      </c>
      <c r="G239" s="7">
        <v>4</v>
      </c>
      <c r="H239" s="6" t="s">
        <v>22</v>
      </c>
      <c r="I239" s="6" t="s">
        <v>23</v>
      </c>
      <c r="J239" s="18">
        <v>226</v>
      </c>
      <c r="K239" s="18">
        <v>1295</v>
      </c>
      <c r="L239" s="18">
        <v>6893</v>
      </c>
      <c r="M239" s="18">
        <v>271662.99550000002</v>
      </c>
      <c r="N239" s="18">
        <v>2</v>
      </c>
      <c r="O239" s="18">
        <v>1202.0486526548673</v>
      </c>
      <c r="P239" s="21">
        <v>5.7300884955752212</v>
      </c>
      <c r="Q239" s="21">
        <v>5.3227799227799224</v>
      </c>
      <c r="R239" s="18">
        <v>53777.545500000007</v>
      </c>
      <c r="S239" s="24">
        <v>0.19795683030374303</v>
      </c>
      <c r="T239" s="18">
        <v>46183.545500000007</v>
      </c>
      <c r="U239" s="24">
        <v>0.17000307831767247</v>
      </c>
      <c r="V239" s="12" cm="1">
        <f t="array" ref="V239">SUMPRODUCT((B239=$B:$B)*(M239&lt;$M:$M))+1</f>
        <v>3</v>
      </c>
    </row>
    <row r="240" spans="1:22" x14ac:dyDescent="0.2">
      <c r="A240" s="14" t="str">
        <f t="shared" si="3"/>
        <v>2022John Foley3</v>
      </c>
      <c r="B240" s="5">
        <v>2022</v>
      </c>
      <c r="C240" s="6" t="s">
        <v>256</v>
      </c>
      <c r="D240" s="6">
        <v>303477</v>
      </c>
      <c r="E240" s="6" t="s">
        <v>259</v>
      </c>
      <c r="F240" s="7">
        <v>4</v>
      </c>
      <c r="G240" s="7">
        <v>4</v>
      </c>
      <c r="H240" s="6" t="s">
        <v>31</v>
      </c>
      <c r="I240" s="6" t="s">
        <v>23</v>
      </c>
      <c r="J240" s="18">
        <v>54</v>
      </c>
      <c r="K240" s="18">
        <v>417</v>
      </c>
      <c r="L240" s="18">
        <v>3413</v>
      </c>
      <c r="M240" s="18">
        <v>174843.3708</v>
      </c>
      <c r="N240" s="18">
        <v>3</v>
      </c>
      <c r="O240" s="18">
        <v>3237.8402000000001</v>
      </c>
      <c r="P240" s="21">
        <v>7.7222222222222223</v>
      </c>
      <c r="Q240" s="21">
        <v>8.1846522781774578</v>
      </c>
      <c r="R240" s="18">
        <v>66781.22080000001</v>
      </c>
      <c r="S240" s="24">
        <v>0.38194882936905727</v>
      </c>
      <c r="T240" s="18">
        <v>64873.22080000001</v>
      </c>
      <c r="U240" s="24">
        <v>0.37103620516563507</v>
      </c>
      <c r="V240" s="12" cm="1">
        <f t="array" ref="V240">SUMPRODUCT((B240=$B:$B)*(M240&lt;$M:$M))+1</f>
        <v>12</v>
      </c>
    </row>
    <row r="241" spans="1:22" x14ac:dyDescent="0.2">
      <c r="A241" s="14" t="str">
        <f t="shared" si="3"/>
        <v>2022John Foley4</v>
      </c>
      <c r="B241" s="5">
        <v>2022</v>
      </c>
      <c r="C241" s="6" t="s">
        <v>256</v>
      </c>
      <c r="D241" s="6">
        <v>866033</v>
      </c>
      <c r="E241" s="6" t="s">
        <v>82</v>
      </c>
      <c r="F241" s="7">
        <v>4</v>
      </c>
      <c r="G241" s="7">
        <v>4</v>
      </c>
      <c r="H241" s="6" t="s">
        <v>22</v>
      </c>
      <c r="I241" s="6" t="s">
        <v>25</v>
      </c>
      <c r="J241" s="18">
        <v>66</v>
      </c>
      <c r="K241" s="18">
        <v>436</v>
      </c>
      <c r="L241" s="18">
        <v>4118</v>
      </c>
      <c r="M241" s="18">
        <v>141337.90900000001</v>
      </c>
      <c r="N241" s="18">
        <v>4</v>
      </c>
      <c r="O241" s="18">
        <v>2141.4834696969701</v>
      </c>
      <c r="P241" s="21">
        <v>6.6060606060606064</v>
      </c>
      <c r="Q241" s="21">
        <v>9.4449541284403669</v>
      </c>
      <c r="R241" s="18">
        <v>8000.25900000002</v>
      </c>
      <c r="S241" s="24">
        <v>5.6603773584905794E-2</v>
      </c>
      <c r="T241" s="18">
        <v>5736.75900000002</v>
      </c>
      <c r="U241" s="24">
        <v>4.0588961875755634E-2</v>
      </c>
      <c r="V241" s="12" cm="1">
        <f t="array" ref="V241">SUMPRODUCT((B241=$B:$B)*(M241&lt;$M:$M))+1</f>
        <v>28</v>
      </c>
    </row>
    <row r="242" spans="1:22" x14ac:dyDescent="0.2">
      <c r="A242" s="14" t="str">
        <f t="shared" si="3"/>
        <v>2022Josh Banks1</v>
      </c>
      <c r="B242" s="5">
        <v>2022</v>
      </c>
      <c r="C242" s="6" t="s">
        <v>260</v>
      </c>
      <c r="D242" s="6">
        <v>167210</v>
      </c>
      <c r="E242" s="6" t="s">
        <v>261</v>
      </c>
      <c r="F242" s="7">
        <v>5</v>
      </c>
      <c r="G242" s="7">
        <v>5</v>
      </c>
      <c r="H242" s="6" t="s">
        <v>31</v>
      </c>
      <c r="I242" s="6" t="s">
        <v>34</v>
      </c>
      <c r="J242" s="18">
        <v>34</v>
      </c>
      <c r="K242" s="18">
        <v>77</v>
      </c>
      <c r="L242" s="18">
        <v>264</v>
      </c>
      <c r="M242" s="18">
        <v>12526.688</v>
      </c>
      <c r="N242" s="18">
        <v>1</v>
      </c>
      <c r="O242" s="18">
        <v>368.43200000000002</v>
      </c>
      <c r="P242" s="21">
        <v>2.2647058823529411</v>
      </c>
      <c r="Q242" s="21">
        <v>3.4285714285714284</v>
      </c>
      <c r="R242" s="18">
        <v>4588.2380000000003</v>
      </c>
      <c r="S242" s="24">
        <v>0.36627702390288641</v>
      </c>
      <c r="T242" s="18">
        <v>3449.5380000000005</v>
      </c>
      <c r="U242" s="24">
        <v>0.27537510313979247</v>
      </c>
      <c r="V242" s="12" cm="1">
        <f t="array" ref="V242">SUMPRODUCT((B242=$B:$B)*(M242&lt;$M:$M))+1</f>
        <v>215</v>
      </c>
    </row>
    <row r="243" spans="1:22" x14ac:dyDescent="0.2">
      <c r="A243" s="14" t="str">
        <f t="shared" si="3"/>
        <v>2022Josh Banks2</v>
      </c>
      <c r="B243" s="5">
        <v>2022</v>
      </c>
      <c r="C243" s="6" t="s">
        <v>260</v>
      </c>
      <c r="D243" s="6">
        <v>470647</v>
      </c>
      <c r="E243" s="6" t="s">
        <v>262</v>
      </c>
      <c r="F243" s="7">
        <v>5</v>
      </c>
      <c r="G243" s="7">
        <v>5</v>
      </c>
      <c r="H243" s="6" t="s">
        <v>31</v>
      </c>
      <c r="I243" s="6" t="s">
        <v>34</v>
      </c>
      <c r="J243" s="18">
        <v>50</v>
      </c>
      <c r="K243" s="18">
        <v>68</v>
      </c>
      <c r="L243" s="18">
        <v>212</v>
      </c>
      <c r="M243" s="18">
        <v>11175.103999999999</v>
      </c>
      <c r="N243" s="18">
        <v>2</v>
      </c>
      <c r="O243" s="18">
        <v>223.50207999999998</v>
      </c>
      <c r="P243" s="21">
        <v>1.36</v>
      </c>
      <c r="Q243" s="21">
        <v>3.1176470588235294</v>
      </c>
      <c r="R243" s="18">
        <v>3967.9539999999997</v>
      </c>
      <c r="S243" s="24">
        <v>0.35507087898242379</v>
      </c>
      <c r="T243" s="18">
        <v>2343.1539999999995</v>
      </c>
      <c r="U243" s="24">
        <v>0.20967625894130379</v>
      </c>
      <c r="V243" s="12" cm="1">
        <f t="array" ref="V243">SUMPRODUCT((B243=$B:$B)*(M243&lt;$M:$M))+1</f>
        <v>234</v>
      </c>
    </row>
    <row r="244" spans="1:22" x14ac:dyDescent="0.2">
      <c r="A244" s="14" t="str">
        <f t="shared" si="3"/>
        <v>2022Josh Banks3</v>
      </c>
      <c r="B244" s="5">
        <v>2022</v>
      </c>
      <c r="C244" s="6" t="s">
        <v>260</v>
      </c>
      <c r="D244" s="6">
        <v>209666</v>
      </c>
      <c r="E244" s="6" t="s">
        <v>263</v>
      </c>
      <c r="F244" s="7">
        <v>5</v>
      </c>
      <c r="G244" s="7">
        <v>5</v>
      </c>
      <c r="H244" s="6" t="s">
        <v>31</v>
      </c>
      <c r="I244" s="6" t="s">
        <v>34</v>
      </c>
      <c r="J244" s="18">
        <v>37</v>
      </c>
      <c r="K244" s="18">
        <v>86</v>
      </c>
      <c r="L244" s="18">
        <v>194</v>
      </c>
      <c r="M244" s="18">
        <v>9981.6479999999992</v>
      </c>
      <c r="N244" s="18">
        <v>3</v>
      </c>
      <c r="O244" s="18">
        <v>269.77427027027022</v>
      </c>
      <c r="P244" s="21">
        <v>2.3243243243243241</v>
      </c>
      <c r="Q244" s="21">
        <v>2.2558139534883721</v>
      </c>
      <c r="R244" s="18">
        <v>3859.2979999999989</v>
      </c>
      <c r="S244" s="24">
        <v>0.3866393605544895</v>
      </c>
      <c r="T244" s="18">
        <v>2618.7979999999989</v>
      </c>
      <c r="U244" s="24">
        <v>0.26236128543102294</v>
      </c>
      <c r="V244" s="12" cm="1">
        <f t="array" ref="V244">SUMPRODUCT((B244=$B:$B)*(M244&lt;$M:$M))+1</f>
        <v>249</v>
      </c>
    </row>
    <row r="245" spans="1:22" x14ac:dyDescent="0.2">
      <c r="A245" s="14" t="str">
        <f t="shared" si="3"/>
        <v>2022Josh Banks4</v>
      </c>
      <c r="B245" s="5">
        <v>2022</v>
      </c>
      <c r="C245" s="6" t="s">
        <v>260</v>
      </c>
      <c r="D245" s="6">
        <v>865220</v>
      </c>
      <c r="E245" s="6" t="s">
        <v>264</v>
      </c>
      <c r="F245" s="7">
        <v>5</v>
      </c>
      <c r="G245" s="7">
        <v>5</v>
      </c>
      <c r="H245" s="6" t="s">
        <v>31</v>
      </c>
      <c r="I245" s="6" t="s">
        <v>34</v>
      </c>
      <c r="J245" s="18">
        <v>44</v>
      </c>
      <c r="K245" s="18">
        <v>82</v>
      </c>
      <c r="L245" s="18">
        <v>181</v>
      </c>
      <c r="M245" s="18">
        <v>8212.1520000000091</v>
      </c>
      <c r="N245" s="18">
        <v>4</v>
      </c>
      <c r="O245" s="18">
        <v>186.63981818181838</v>
      </c>
      <c r="P245" s="21">
        <v>1.8636363636363635</v>
      </c>
      <c r="Q245" s="21">
        <v>2.2073170731707319</v>
      </c>
      <c r="R245" s="18">
        <v>2916.0020000000095</v>
      </c>
      <c r="S245" s="24">
        <v>0.35508378315452593</v>
      </c>
      <c r="T245" s="18">
        <v>1462.3520000000094</v>
      </c>
      <c r="U245" s="24">
        <v>0.1780717161591758</v>
      </c>
      <c r="V245" s="12" cm="1">
        <f t="array" ref="V245">SUMPRODUCT((B245=$B:$B)*(M245&lt;$M:$M))+1</f>
        <v>279</v>
      </c>
    </row>
    <row r="246" spans="1:22" x14ac:dyDescent="0.2">
      <c r="A246" s="14" t="str">
        <f t="shared" si="3"/>
        <v>2022Josh Banks5</v>
      </c>
      <c r="B246" s="5">
        <v>2022</v>
      </c>
      <c r="C246" s="6" t="s">
        <v>260</v>
      </c>
      <c r="D246" s="6">
        <v>811025</v>
      </c>
      <c r="E246" s="6" t="s">
        <v>229</v>
      </c>
      <c r="F246" s="7">
        <v>5</v>
      </c>
      <c r="G246" s="7">
        <v>4</v>
      </c>
      <c r="H246" s="6" t="s">
        <v>22</v>
      </c>
      <c r="I246" s="6" t="s">
        <v>34</v>
      </c>
      <c r="J246" s="18">
        <v>29</v>
      </c>
      <c r="K246" s="18">
        <v>59</v>
      </c>
      <c r="L246" s="18">
        <v>187</v>
      </c>
      <c r="M246" s="18">
        <v>6758.94</v>
      </c>
      <c r="N246" s="18">
        <v>5</v>
      </c>
      <c r="O246" s="18">
        <v>233.06689655172411</v>
      </c>
      <c r="P246" s="21">
        <v>2.0344827586206895</v>
      </c>
      <c r="Q246" s="21">
        <v>3.1694915254237288</v>
      </c>
      <c r="R246" s="18">
        <v>1126.4899999999998</v>
      </c>
      <c r="S246" s="24">
        <v>0.16666666666666666</v>
      </c>
      <c r="T246" s="18">
        <v>163.13999999999874</v>
      </c>
      <c r="U246" s="24">
        <v>2.4136920878125676E-2</v>
      </c>
      <c r="V246" s="12" cm="1">
        <f t="array" ref="V246">SUMPRODUCT((B246=$B:$B)*(M246&lt;$M:$M))+1</f>
        <v>309</v>
      </c>
    </row>
    <row r="247" spans="1:22" x14ac:dyDescent="0.2">
      <c r="A247" s="14" t="str">
        <f t="shared" si="3"/>
        <v>2022Josh Banks6</v>
      </c>
      <c r="B247" s="5">
        <v>2022</v>
      </c>
      <c r="C247" s="6" t="s">
        <v>260</v>
      </c>
      <c r="D247" s="6">
        <v>127511</v>
      </c>
      <c r="E247" s="6" t="s">
        <v>265</v>
      </c>
      <c r="F247" s="7">
        <v>5</v>
      </c>
      <c r="G247" s="7">
        <v>5</v>
      </c>
      <c r="H247" s="6" t="s">
        <v>31</v>
      </c>
      <c r="I247" s="6" t="s">
        <v>34</v>
      </c>
      <c r="J247" s="18">
        <v>25</v>
      </c>
      <c r="K247" s="18">
        <v>43</v>
      </c>
      <c r="L247" s="18">
        <v>124</v>
      </c>
      <c r="M247" s="18">
        <v>6082.2079999999996</v>
      </c>
      <c r="N247" s="18">
        <v>6</v>
      </c>
      <c r="O247" s="18">
        <v>243.28832</v>
      </c>
      <c r="P247" s="21">
        <v>1.72</v>
      </c>
      <c r="Q247" s="21">
        <v>2.8837209302325579</v>
      </c>
      <c r="R247" s="18">
        <v>2200.2579999999998</v>
      </c>
      <c r="S247" s="24">
        <v>0.36175316595552143</v>
      </c>
      <c r="T247" s="18">
        <v>1377.9579999999999</v>
      </c>
      <c r="U247" s="24">
        <v>0.22655555350951495</v>
      </c>
      <c r="V247" s="12" cm="1">
        <f t="array" ref="V247">SUMPRODUCT((B247=$B:$B)*(M247&lt;$M:$M))+1</f>
        <v>322</v>
      </c>
    </row>
    <row r="248" spans="1:22" x14ac:dyDescent="0.2">
      <c r="A248" s="14" t="str">
        <f t="shared" si="3"/>
        <v>2022Josh Banks7</v>
      </c>
      <c r="B248" s="5">
        <v>2022</v>
      </c>
      <c r="C248" s="6" t="s">
        <v>260</v>
      </c>
      <c r="D248" s="6">
        <v>944227</v>
      </c>
      <c r="E248" s="6" t="s">
        <v>266</v>
      </c>
      <c r="F248" s="7">
        <v>5</v>
      </c>
      <c r="G248" s="7">
        <v>5</v>
      </c>
      <c r="H248" s="6" t="s">
        <v>31</v>
      </c>
      <c r="I248" s="6" t="s">
        <v>34</v>
      </c>
      <c r="J248" s="18">
        <v>41</v>
      </c>
      <c r="K248" s="18">
        <v>59</v>
      </c>
      <c r="L248" s="18">
        <v>145</v>
      </c>
      <c r="M248" s="18">
        <v>5699.64</v>
      </c>
      <c r="N248" s="18">
        <v>7</v>
      </c>
      <c r="O248" s="18">
        <v>139.01560975609758</v>
      </c>
      <c r="P248" s="21">
        <v>1.4390243902439024</v>
      </c>
      <c r="Q248" s="21">
        <v>2.4576271186440679</v>
      </c>
      <c r="R248" s="18">
        <v>2157.1900000000005</v>
      </c>
      <c r="S248" s="24">
        <v>0.37847828985690329</v>
      </c>
      <c r="T248" s="18">
        <v>821.29000000000042</v>
      </c>
      <c r="U248" s="24">
        <v>0.14409506565326941</v>
      </c>
      <c r="V248" s="12" cm="1">
        <f t="array" ref="V248">SUMPRODUCT((B248=$B:$B)*(M248&lt;$M:$M))+1</f>
        <v>330</v>
      </c>
    </row>
    <row r="249" spans="1:22" x14ac:dyDescent="0.2">
      <c r="A249" s="14" t="str">
        <f t="shared" si="3"/>
        <v>2022Josh Banks8</v>
      </c>
      <c r="B249" s="5">
        <v>2022</v>
      </c>
      <c r="C249" s="6" t="s">
        <v>260</v>
      </c>
      <c r="D249" s="6">
        <v>998890</v>
      </c>
      <c r="E249" s="6" t="s">
        <v>267</v>
      </c>
      <c r="F249" s="7">
        <v>5</v>
      </c>
      <c r="G249" s="7">
        <v>5</v>
      </c>
      <c r="H249" s="6" t="s">
        <v>31</v>
      </c>
      <c r="I249" s="6" t="s">
        <v>34</v>
      </c>
      <c r="J249" s="18">
        <v>10</v>
      </c>
      <c r="K249" s="18">
        <v>28</v>
      </c>
      <c r="L249" s="18">
        <v>109</v>
      </c>
      <c r="M249" s="18">
        <v>4484.7280000000001</v>
      </c>
      <c r="N249" s="18">
        <v>8</v>
      </c>
      <c r="O249" s="18">
        <v>448.47280000000001</v>
      </c>
      <c r="P249" s="21">
        <v>2.8</v>
      </c>
      <c r="Q249" s="21">
        <v>3.8928571428571428</v>
      </c>
      <c r="R249" s="18">
        <v>1813.578</v>
      </c>
      <c r="S249" s="24">
        <v>0.40438974225415675</v>
      </c>
      <c r="T249" s="18">
        <v>1473.8779999999999</v>
      </c>
      <c r="U249" s="24">
        <v>0.3286437884304243</v>
      </c>
      <c r="V249" s="12" cm="1">
        <f t="array" ref="V249">SUMPRODUCT((B249=$B:$B)*(M249&lt;$M:$M))+1</f>
        <v>361</v>
      </c>
    </row>
    <row r="250" spans="1:22" x14ac:dyDescent="0.2">
      <c r="A250" s="14" t="str">
        <f t="shared" si="3"/>
        <v>2022Josh Banks9</v>
      </c>
      <c r="B250" s="5">
        <v>2022</v>
      </c>
      <c r="C250" s="6" t="s">
        <v>260</v>
      </c>
      <c r="D250" s="6">
        <v>714082</v>
      </c>
      <c r="E250" s="6" t="s">
        <v>268</v>
      </c>
      <c r="F250" s="7">
        <v>5</v>
      </c>
      <c r="G250" s="7">
        <v>5</v>
      </c>
      <c r="H250" s="6" t="s">
        <v>31</v>
      </c>
      <c r="I250" s="6" t="s">
        <v>34</v>
      </c>
      <c r="J250" s="18">
        <v>9</v>
      </c>
      <c r="K250" s="18">
        <v>20</v>
      </c>
      <c r="L250" s="18">
        <v>77</v>
      </c>
      <c r="M250" s="18">
        <v>4056.9839999999999</v>
      </c>
      <c r="N250" s="18">
        <v>9</v>
      </c>
      <c r="O250" s="18">
        <v>450.77600000000001</v>
      </c>
      <c r="P250" s="21">
        <v>2.2222222222222223</v>
      </c>
      <c r="Q250" s="21">
        <v>3.85</v>
      </c>
      <c r="R250" s="18">
        <v>1352.9839999999999</v>
      </c>
      <c r="S250" s="24">
        <v>0.33349502980539236</v>
      </c>
      <c r="T250" s="18">
        <v>1051.9839999999999</v>
      </c>
      <c r="U250" s="24">
        <v>0.25930198393683584</v>
      </c>
      <c r="V250" s="12" cm="1">
        <f t="array" ref="V250">SUMPRODUCT((B250=$B:$B)*(M250&lt;$M:$M))+1</f>
        <v>371</v>
      </c>
    </row>
    <row r="251" spans="1:22" x14ac:dyDescent="0.2">
      <c r="A251" s="14" t="str">
        <f t="shared" si="3"/>
        <v>2022Josh Banks10</v>
      </c>
      <c r="B251" s="5">
        <v>2022</v>
      </c>
      <c r="C251" s="6" t="s">
        <v>260</v>
      </c>
      <c r="D251" s="6">
        <v>126102</v>
      </c>
      <c r="E251" s="6" t="s">
        <v>269</v>
      </c>
      <c r="F251" s="7">
        <v>5</v>
      </c>
      <c r="G251" s="7">
        <v>5</v>
      </c>
      <c r="H251" s="6" t="s">
        <v>31</v>
      </c>
      <c r="I251" s="6" t="s">
        <v>34</v>
      </c>
      <c r="J251" s="18">
        <v>14</v>
      </c>
      <c r="K251" s="18">
        <v>34</v>
      </c>
      <c r="L251" s="18">
        <v>52</v>
      </c>
      <c r="M251" s="18">
        <v>2813.1840000000002</v>
      </c>
      <c r="N251" s="18">
        <v>10</v>
      </c>
      <c r="O251" s="18">
        <v>200.94171428571431</v>
      </c>
      <c r="P251" s="21">
        <v>2.4285714285714284</v>
      </c>
      <c r="Q251" s="21">
        <v>1.5294117647058822</v>
      </c>
      <c r="R251" s="18">
        <v>1100.9340000000002</v>
      </c>
      <c r="S251" s="24">
        <v>0.39134802416052422</v>
      </c>
      <c r="T251" s="18">
        <v>629.53400000000022</v>
      </c>
      <c r="U251" s="24">
        <v>0.22377988784238789</v>
      </c>
      <c r="V251" s="12" cm="1">
        <f t="array" ref="V251">SUMPRODUCT((B251=$B:$B)*(M251&lt;$M:$M))+1</f>
        <v>406</v>
      </c>
    </row>
    <row r="252" spans="1:22" x14ac:dyDescent="0.2">
      <c r="A252" s="14" t="str">
        <f t="shared" si="3"/>
        <v>2022Josh Banks11</v>
      </c>
      <c r="B252" s="5">
        <v>2022</v>
      </c>
      <c r="C252" s="6" t="s">
        <v>260</v>
      </c>
      <c r="D252" s="6">
        <v>476374</v>
      </c>
      <c r="E252" s="6" t="s">
        <v>270</v>
      </c>
      <c r="F252" s="7">
        <v>5</v>
      </c>
      <c r="G252" s="7">
        <v>5</v>
      </c>
      <c r="H252" s="6" t="s">
        <v>31</v>
      </c>
      <c r="I252" s="6" t="s">
        <v>34</v>
      </c>
      <c r="J252" s="18">
        <v>10</v>
      </c>
      <c r="K252" s="18">
        <v>23</v>
      </c>
      <c r="L252" s="18">
        <v>50</v>
      </c>
      <c r="M252" s="18">
        <v>2514</v>
      </c>
      <c r="N252" s="18">
        <v>11</v>
      </c>
      <c r="O252" s="18">
        <v>251.4</v>
      </c>
      <c r="P252" s="21">
        <v>2.2999999999999998</v>
      </c>
      <c r="Q252" s="21">
        <v>2.1739130434782608</v>
      </c>
      <c r="R252" s="18">
        <v>971.05</v>
      </c>
      <c r="S252" s="24">
        <v>0.38625696101829754</v>
      </c>
      <c r="T252" s="18">
        <v>636.29999999999995</v>
      </c>
      <c r="U252" s="24">
        <v>0.25310262529832933</v>
      </c>
      <c r="V252" s="12" cm="1">
        <f t="array" ref="V252">SUMPRODUCT((B252=$B:$B)*(M252&lt;$M:$M))+1</f>
        <v>412</v>
      </c>
    </row>
    <row r="253" spans="1:22" x14ac:dyDescent="0.2">
      <c r="A253" s="14" t="str">
        <f t="shared" si="3"/>
        <v>2022Josh Banks12</v>
      </c>
      <c r="B253" s="5">
        <v>2022</v>
      </c>
      <c r="C253" s="6" t="s">
        <v>260</v>
      </c>
      <c r="D253" s="6">
        <v>707741</v>
      </c>
      <c r="E253" s="6" t="s">
        <v>271</v>
      </c>
      <c r="F253" s="7">
        <v>5</v>
      </c>
      <c r="G253" s="7">
        <v>5</v>
      </c>
      <c r="H253" s="6" t="s">
        <v>31</v>
      </c>
      <c r="I253" s="6" t="s">
        <v>34</v>
      </c>
      <c r="J253" s="18">
        <v>10</v>
      </c>
      <c r="K253" s="18">
        <v>19</v>
      </c>
      <c r="L253" s="18">
        <v>47</v>
      </c>
      <c r="M253" s="18">
        <v>2503.6239999999998</v>
      </c>
      <c r="N253" s="18">
        <v>12</v>
      </c>
      <c r="O253" s="18">
        <v>250.36239999999998</v>
      </c>
      <c r="P253" s="21">
        <v>1.9</v>
      </c>
      <c r="Q253" s="21">
        <v>2.4736842105263159</v>
      </c>
      <c r="R253" s="18">
        <v>899.3739999999998</v>
      </c>
      <c r="S253" s="24">
        <v>0.35922886184187397</v>
      </c>
      <c r="T253" s="18">
        <v>568.47399999999982</v>
      </c>
      <c r="U253" s="24">
        <v>0.22706045316708892</v>
      </c>
      <c r="V253" s="12" cm="1">
        <f t="array" ref="V253">SUMPRODUCT((B253=$B:$B)*(M253&lt;$M:$M))+1</f>
        <v>413</v>
      </c>
    </row>
    <row r="254" spans="1:22" x14ac:dyDescent="0.2">
      <c r="A254" s="14" t="str">
        <f t="shared" si="3"/>
        <v>2022Josh Banks13</v>
      </c>
      <c r="B254" s="5">
        <v>2022</v>
      </c>
      <c r="C254" s="6" t="s">
        <v>260</v>
      </c>
      <c r="D254" s="6">
        <v>122003</v>
      </c>
      <c r="E254" s="6" t="s">
        <v>272</v>
      </c>
      <c r="F254" s="7">
        <v>5</v>
      </c>
      <c r="G254" s="7">
        <v>5</v>
      </c>
      <c r="H254" s="6" t="s">
        <v>31</v>
      </c>
      <c r="I254" s="6" t="s">
        <v>34</v>
      </c>
      <c r="J254" s="18">
        <v>8</v>
      </c>
      <c r="K254" s="18">
        <v>17</v>
      </c>
      <c r="L254" s="18">
        <v>35</v>
      </c>
      <c r="M254" s="18">
        <v>1456.52</v>
      </c>
      <c r="N254" s="18">
        <v>13</v>
      </c>
      <c r="O254" s="18">
        <v>182.065</v>
      </c>
      <c r="P254" s="21">
        <v>2.125</v>
      </c>
      <c r="Q254" s="21">
        <v>2.0588235294117645</v>
      </c>
      <c r="R254" s="18">
        <v>614.77</v>
      </c>
      <c r="S254" s="24">
        <v>0.42208139950017848</v>
      </c>
      <c r="T254" s="18">
        <v>348.07</v>
      </c>
      <c r="U254" s="24">
        <v>0.23897371817757393</v>
      </c>
      <c r="V254" s="12" cm="1">
        <f t="array" ref="V254">SUMPRODUCT((B254=$B:$B)*(M254&lt;$M:$M))+1</f>
        <v>450</v>
      </c>
    </row>
    <row r="255" spans="1:22" x14ac:dyDescent="0.2">
      <c r="A255" s="14" t="str">
        <f t="shared" si="3"/>
        <v>2022Josh Banks14</v>
      </c>
      <c r="B255" s="5">
        <v>2022</v>
      </c>
      <c r="C255" s="6" t="s">
        <v>260</v>
      </c>
      <c r="D255" s="6">
        <v>648045</v>
      </c>
      <c r="E255" s="6" t="s">
        <v>56</v>
      </c>
      <c r="F255" s="7">
        <v>5</v>
      </c>
      <c r="G255" s="7">
        <v>5</v>
      </c>
      <c r="H255" s="6" t="s">
        <v>22</v>
      </c>
      <c r="I255" s="6" t="s">
        <v>34</v>
      </c>
      <c r="J255" s="18">
        <v>6</v>
      </c>
      <c r="K255" s="18">
        <v>7</v>
      </c>
      <c r="L255" s="18">
        <v>25</v>
      </c>
      <c r="M255" s="18">
        <v>1371.8</v>
      </c>
      <c r="N255" s="18">
        <v>14</v>
      </c>
      <c r="O255" s="18">
        <v>228.63333333333333</v>
      </c>
      <c r="P255" s="21">
        <v>1.1666666666666667</v>
      </c>
      <c r="Q255" s="21">
        <v>3.5714285714285716</v>
      </c>
      <c r="R255" s="18">
        <v>567.19999999999993</v>
      </c>
      <c r="S255" s="24">
        <v>0.4134713515089663</v>
      </c>
      <c r="T255" s="18">
        <v>373.49999999999994</v>
      </c>
      <c r="U255" s="24">
        <v>0.27227001020556929</v>
      </c>
      <c r="V255" s="12" cm="1">
        <f t="array" ref="V255">SUMPRODUCT((B255=$B:$B)*(M255&lt;$M:$M))+1</f>
        <v>453</v>
      </c>
    </row>
    <row r="256" spans="1:22" x14ac:dyDescent="0.2">
      <c r="A256" s="14" t="str">
        <f t="shared" si="3"/>
        <v>2022Josh Banks15</v>
      </c>
      <c r="B256" s="5">
        <v>2022</v>
      </c>
      <c r="C256" s="6" t="s">
        <v>260</v>
      </c>
      <c r="D256" s="6">
        <v>234303</v>
      </c>
      <c r="E256" s="6" t="s">
        <v>273</v>
      </c>
      <c r="F256" s="7">
        <v>5</v>
      </c>
      <c r="G256" s="7">
        <v>5</v>
      </c>
      <c r="H256" s="6" t="s">
        <v>31</v>
      </c>
      <c r="I256" s="6" t="s">
        <v>34</v>
      </c>
      <c r="J256" s="18">
        <v>12</v>
      </c>
      <c r="K256" s="18">
        <v>12</v>
      </c>
      <c r="L256" s="18">
        <v>17</v>
      </c>
      <c r="M256" s="18">
        <v>1014.264</v>
      </c>
      <c r="N256" s="18">
        <v>15</v>
      </c>
      <c r="O256" s="18">
        <v>84.522000000000006</v>
      </c>
      <c r="P256" s="21">
        <v>1</v>
      </c>
      <c r="Q256" s="21">
        <v>1.4166666666666667</v>
      </c>
      <c r="R256" s="18">
        <v>377.31399999999996</v>
      </c>
      <c r="S256" s="24">
        <v>0.37200768241798976</v>
      </c>
      <c r="T256" s="18">
        <v>-7.8860000000000241</v>
      </c>
      <c r="U256" s="24">
        <v>-7.7750960302248959E-3</v>
      </c>
      <c r="V256" s="12" cm="1">
        <f t="array" ref="V256">SUMPRODUCT((B256=$B:$B)*(M256&lt;$M:$M))+1</f>
        <v>460</v>
      </c>
    </row>
    <row r="257" spans="1:22" x14ac:dyDescent="0.2">
      <c r="A257" s="14" t="str">
        <f t="shared" si="3"/>
        <v>2022Katie Sweeney1</v>
      </c>
      <c r="B257" s="5">
        <v>2022</v>
      </c>
      <c r="C257" s="6" t="s">
        <v>274</v>
      </c>
      <c r="D257" s="6">
        <v>648045</v>
      </c>
      <c r="E257" s="6" t="s">
        <v>56</v>
      </c>
      <c r="F257" s="7">
        <v>4</v>
      </c>
      <c r="G257" s="7">
        <v>5</v>
      </c>
      <c r="H257" s="6" t="s">
        <v>22</v>
      </c>
      <c r="I257" s="6" t="s">
        <v>29</v>
      </c>
      <c r="J257" s="18">
        <v>68</v>
      </c>
      <c r="K257" s="18">
        <v>245</v>
      </c>
      <c r="L257" s="18">
        <v>1155</v>
      </c>
      <c r="M257" s="18">
        <v>57151.56</v>
      </c>
      <c r="N257" s="18">
        <v>1</v>
      </c>
      <c r="O257" s="18">
        <v>840.46411764705874</v>
      </c>
      <c r="P257" s="21">
        <v>3.6029411764705883</v>
      </c>
      <c r="Q257" s="21">
        <v>4.7142857142857144</v>
      </c>
      <c r="R257" s="18">
        <v>20668.009999999995</v>
      </c>
      <c r="S257" s="24">
        <v>0.36163509797457838</v>
      </c>
      <c r="T257" s="18">
        <v>18519.509999999995</v>
      </c>
      <c r="U257" s="24">
        <v>0.3240420733922223</v>
      </c>
      <c r="V257" s="12" cm="1">
        <f t="array" ref="V257">SUMPRODUCT((B257=$B:$B)*(M257&lt;$M:$M))+1</f>
        <v>90</v>
      </c>
    </row>
    <row r="258" spans="1:22" x14ac:dyDescent="0.2">
      <c r="A258" s="14" t="str">
        <f t="shared" ref="A258:A321" si="4">B258&amp;C258&amp;N258</f>
        <v>2022Katie Sweeney2</v>
      </c>
      <c r="B258" s="5">
        <v>2022</v>
      </c>
      <c r="C258" s="6" t="s">
        <v>274</v>
      </c>
      <c r="D258" s="6">
        <v>964263</v>
      </c>
      <c r="E258" s="6" t="s">
        <v>275</v>
      </c>
      <c r="F258" s="7">
        <v>4</v>
      </c>
      <c r="G258" s="7">
        <v>3</v>
      </c>
      <c r="H258" s="6" t="s">
        <v>22</v>
      </c>
      <c r="I258" s="6" t="s">
        <v>29</v>
      </c>
      <c r="J258" s="18">
        <v>108</v>
      </c>
      <c r="K258" s="18">
        <v>281</v>
      </c>
      <c r="L258" s="18">
        <v>1297</v>
      </c>
      <c r="M258" s="18">
        <v>55670.260399999999</v>
      </c>
      <c r="N258" s="18">
        <v>2</v>
      </c>
      <c r="O258" s="18">
        <v>515.46537407407402</v>
      </c>
      <c r="P258" s="21">
        <v>2.6018518518518516</v>
      </c>
      <c r="Q258" s="21">
        <v>4.6156583629893237</v>
      </c>
      <c r="R258" s="18">
        <v>12740.360399999998</v>
      </c>
      <c r="S258" s="24">
        <v>0.22885397532647428</v>
      </c>
      <c r="T258" s="18">
        <v>9439.8603999999978</v>
      </c>
      <c r="U258" s="24">
        <v>0.16956738359355686</v>
      </c>
      <c r="V258" s="12" cm="1">
        <f t="array" ref="V258">SUMPRODUCT((B258=$B:$B)*(M258&lt;$M:$M))+1</f>
        <v>95</v>
      </c>
    </row>
    <row r="259" spans="1:22" x14ac:dyDescent="0.2">
      <c r="A259" s="14" t="str">
        <f t="shared" si="4"/>
        <v>2022Katie Sweeney3</v>
      </c>
      <c r="B259" s="5">
        <v>2022</v>
      </c>
      <c r="C259" s="6" t="s">
        <v>274</v>
      </c>
      <c r="D259" s="6">
        <v>495647</v>
      </c>
      <c r="E259" s="6" t="s">
        <v>137</v>
      </c>
      <c r="F259" s="7">
        <v>4</v>
      </c>
      <c r="G259" s="7">
        <v>4</v>
      </c>
      <c r="H259" s="6" t="s">
        <v>22</v>
      </c>
      <c r="I259" s="6" t="s">
        <v>29</v>
      </c>
      <c r="J259" s="18">
        <v>125</v>
      </c>
      <c r="K259" s="18">
        <v>239</v>
      </c>
      <c r="L259" s="18">
        <v>971</v>
      </c>
      <c r="M259" s="18">
        <v>42461.414599999996</v>
      </c>
      <c r="N259" s="18">
        <v>3</v>
      </c>
      <c r="O259" s="18">
        <v>339.69131679999998</v>
      </c>
      <c r="P259" s="21">
        <v>1.9119999999999999</v>
      </c>
      <c r="Q259" s="21">
        <v>4.0627615062761508</v>
      </c>
      <c r="R259" s="18">
        <v>13777.914599999996</v>
      </c>
      <c r="S259" s="24">
        <v>0.32448081934604217</v>
      </c>
      <c r="T259" s="18">
        <v>10040.414599999996</v>
      </c>
      <c r="U259" s="24">
        <v>0.2364597292526377</v>
      </c>
      <c r="V259" s="12" cm="1">
        <f t="array" ref="V259">SUMPRODUCT((B259=$B:$B)*(M259&lt;$M:$M))+1</f>
        <v>118</v>
      </c>
    </row>
    <row r="260" spans="1:22" x14ac:dyDescent="0.2">
      <c r="A260" s="14" t="str">
        <f t="shared" si="4"/>
        <v>2022Katie Sweeney4</v>
      </c>
      <c r="B260" s="5">
        <v>2022</v>
      </c>
      <c r="C260" s="6" t="s">
        <v>274</v>
      </c>
      <c r="D260" s="6">
        <v>758786</v>
      </c>
      <c r="E260" s="6" t="s">
        <v>276</v>
      </c>
      <c r="F260" s="7">
        <v>4</v>
      </c>
      <c r="G260" s="7">
        <v>4</v>
      </c>
      <c r="H260" s="6" t="s">
        <v>31</v>
      </c>
      <c r="I260" s="6" t="s">
        <v>29</v>
      </c>
      <c r="J260" s="18">
        <v>42</v>
      </c>
      <c r="K260" s="18">
        <v>138</v>
      </c>
      <c r="L260" s="18">
        <v>533</v>
      </c>
      <c r="M260" s="18">
        <v>37730.402999999998</v>
      </c>
      <c r="N260" s="18">
        <v>4</v>
      </c>
      <c r="O260" s="18">
        <v>898.3429285714285</v>
      </c>
      <c r="P260" s="21">
        <v>3.2857142857142856</v>
      </c>
      <c r="Q260" s="21">
        <v>3.86231884057971</v>
      </c>
      <c r="R260" s="18">
        <v>15212.402999999998</v>
      </c>
      <c r="S260" s="24">
        <v>0.40318686763032979</v>
      </c>
      <c r="T260" s="18">
        <v>13902.402999999998</v>
      </c>
      <c r="U260" s="24">
        <v>0.36846685682100982</v>
      </c>
      <c r="V260" s="12" cm="1">
        <f t="array" ref="V260">SUMPRODUCT((B260=$B:$B)*(M260&lt;$M:$M))+1</f>
        <v>133</v>
      </c>
    </row>
    <row r="261" spans="1:22" x14ac:dyDescent="0.2">
      <c r="A261" s="14" t="str">
        <f t="shared" si="4"/>
        <v>2022Katie Sweeney5</v>
      </c>
      <c r="B261" s="5">
        <v>2022</v>
      </c>
      <c r="C261" s="6" t="s">
        <v>274</v>
      </c>
      <c r="D261" s="6">
        <v>193040</v>
      </c>
      <c r="E261" s="6" t="s">
        <v>277</v>
      </c>
      <c r="F261" s="7">
        <v>4</v>
      </c>
      <c r="G261" s="7">
        <v>4</v>
      </c>
      <c r="H261" s="6" t="s">
        <v>31</v>
      </c>
      <c r="I261" s="6" t="s">
        <v>29</v>
      </c>
      <c r="J261" s="18">
        <v>61</v>
      </c>
      <c r="K261" s="18">
        <v>218</v>
      </c>
      <c r="L261" s="18">
        <v>856</v>
      </c>
      <c r="M261" s="18">
        <v>34246.332000000002</v>
      </c>
      <c r="N261" s="18">
        <v>5</v>
      </c>
      <c r="O261" s="18">
        <v>561.41527868852461</v>
      </c>
      <c r="P261" s="21">
        <v>3.5737704918032787</v>
      </c>
      <c r="Q261" s="21">
        <v>3.926605504587156</v>
      </c>
      <c r="R261" s="18">
        <v>4723.6320000000014</v>
      </c>
      <c r="S261" s="24">
        <v>0.13793103448275865</v>
      </c>
      <c r="T261" s="18">
        <v>2801.6320000000014</v>
      </c>
      <c r="U261" s="24">
        <v>8.1808235696599604E-2</v>
      </c>
      <c r="V261" s="12" cm="1">
        <f t="array" ref="V261">SUMPRODUCT((B261=$B:$B)*(M261&lt;$M:$M))+1</f>
        <v>142</v>
      </c>
    </row>
    <row r="262" spans="1:22" x14ac:dyDescent="0.2">
      <c r="A262" s="14" t="str">
        <f t="shared" si="4"/>
        <v>2022Katie Sweeney6</v>
      </c>
      <c r="B262" s="5">
        <v>2022</v>
      </c>
      <c r="C262" s="6" t="s">
        <v>274</v>
      </c>
      <c r="D262" s="6">
        <v>131289</v>
      </c>
      <c r="E262" s="6" t="s">
        <v>278</v>
      </c>
      <c r="F262" s="7">
        <v>4</v>
      </c>
      <c r="G262" s="7">
        <v>4</v>
      </c>
      <c r="H262" s="6" t="s">
        <v>31</v>
      </c>
      <c r="I262" s="6" t="s">
        <v>29</v>
      </c>
      <c r="J262" s="18">
        <v>49</v>
      </c>
      <c r="K262" s="18">
        <v>164</v>
      </c>
      <c r="L262" s="18">
        <v>640</v>
      </c>
      <c r="M262" s="18">
        <v>32626.704000000002</v>
      </c>
      <c r="N262" s="18">
        <v>6</v>
      </c>
      <c r="O262" s="18">
        <v>665.85110204081639</v>
      </c>
      <c r="P262" s="21">
        <v>3.3469387755102042</v>
      </c>
      <c r="Q262" s="21">
        <v>3.9024390243902438</v>
      </c>
      <c r="R262" s="18">
        <v>7909.5040000000008</v>
      </c>
      <c r="S262" s="24">
        <v>0.24242424242424243</v>
      </c>
      <c r="T262" s="18">
        <v>6378.0040000000008</v>
      </c>
      <c r="U262" s="24">
        <v>0.19548416536343974</v>
      </c>
      <c r="V262" s="12" cm="1">
        <f t="array" ref="V262">SUMPRODUCT((B262=$B:$B)*(M262&lt;$M:$M))+1</f>
        <v>143</v>
      </c>
    </row>
    <row r="263" spans="1:22" x14ac:dyDescent="0.2">
      <c r="A263" s="14" t="str">
        <f t="shared" si="4"/>
        <v>2022Katie Sweeney7</v>
      </c>
      <c r="B263" s="5">
        <v>2022</v>
      </c>
      <c r="C263" s="6" t="s">
        <v>274</v>
      </c>
      <c r="D263" s="6">
        <v>481214</v>
      </c>
      <c r="E263" s="6" t="s">
        <v>131</v>
      </c>
      <c r="F263" s="7">
        <v>4</v>
      </c>
      <c r="G263" s="7">
        <v>4</v>
      </c>
      <c r="H263" s="6" t="s">
        <v>22</v>
      </c>
      <c r="I263" s="6" t="s">
        <v>29</v>
      </c>
      <c r="J263" s="18">
        <v>41</v>
      </c>
      <c r="K263" s="18">
        <v>142</v>
      </c>
      <c r="L263" s="18">
        <v>692</v>
      </c>
      <c r="M263" s="18">
        <v>30851.155999999999</v>
      </c>
      <c r="N263" s="18">
        <v>7</v>
      </c>
      <c r="O263" s="18">
        <v>752.46721951219513</v>
      </c>
      <c r="P263" s="21">
        <v>3.4634146341463414</v>
      </c>
      <c r="Q263" s="21">
        <v>4.873239436619718</v>
      </c>
      <c r="R263" s="18">
        <v>7143.9559999999983</v>
      </c>
      <c r="S263" s="24">
        <v>0.23156201991264116</v>
      </c>
      <c r="T263" s="18">
        <v>5855.9559999999983</v>
      </c>
      <c r="U263" s="24">
        <v>0.18981317912366066</v>
      </c>
      <c r="V263" s="12" cm="1">
        <f t="array" ref="V263">SUMPRODUCT((B263=$B:$B)*(M263&lt;$M:$M))+1</f>
        <v>146</v>
      </c>
    </row>
    <row r="264" spans="1:22" x14ac:dyDescent="0.2">
      <c r="A264" s="14" t="str">
        <f t="shared" si="4"/>
        <v>2022Katie Sweeney8</v>
      </c>
      <c r="B264" s="5">
        <v>2022</v>
      </c>
      <c r="C264" s="6" t="s">
        <v>274</v>
      </c>
      <c r="D264" s="6">
        <v>551787</v>
      </c>
      <c r="E264" s="6" t="s">
        <v>279</v>
      </c>
      <c r="F264" s="7">
        <v>4</v>
      </c>
      <c r="G264" s="7">
        <v>4</v>
      </c>
      <c r="H264" s="6" t="s">
        <v>31</v>
      </c>
      <c r="I264" s="6" t="s">
        <v>29</v>
      </c>
      <c r="J264" s="18">
        <v>62</v>
      </c>
      <c r="K264" s="18">
        <v>152</v>
      </c>
      <c r="L264" s="18">
        <v>552</v>
      </c>
      <c r="M264" s="18">
        <v>30482.784</v>
      </c>
      <c r="N264" s="18">
        <v>8</v>
      </c>
      <c r="O264" s="18">
        <v>491.65780645161288</v>
      </c>
      <c r="P264" s="21">
        <v>2.4516129032258065</v>
      </c>
      <c r="Q264" s="21">
        <v>3.6315789473684212</v>
      </c>
      <c r="R264" s="18">
        <v>11106.883999999998</v>
      </c>
      <c r="S264" s="24">
        <v>0.36436580070901653</v>
      </c>
      <c r="T264" s="18">
        <v>9221.3839999999982</v>
      </c>
      <c r="U264" s="24">
        <v>0.30251121419880805</v>
      </c>
      <c r="V264" s="12" cm="1">
        <f t="array" ref="V264">SUMPRODUCT((B264=$B:$B)*(M264&lt;$M:$M))+1</f>
        <v>147</v>
      </c>
    </row>
    <row r="265" spans="1:22" x14ac:dyDescent="0.2">
      <c r="A265" s="14" t="str">
        <f t="shared" si="4"/>
        <v>2022Katie Sweeney9</v>
      </c>
      <c r="B265" s="5">
        <v>2022</v>
      </c>
      <c r="C265" s="6" t="s">
        <v>274</v>
      </c>
      <c r="D265" s="6">
        <v>633660</v>
      </c>
      <c r="E265" s="6" t="s">
        <v>280</v>
      </c>
      <c r="F265" s="7">
        <v>4</v>
      </c>
      <c r="G265" s="7">
        <v>4</v>
      </c>
      <c r="H265" s="6" t="s">
        <v>31</v>
      </c>
      <c r="I265" s="6" t="s">
        <v>29</v>
      </c>
      <c r="J265" s="18">
        <v>88</v>
      </c>
      <c r="K265" s="18">
        <v>274</v>
      </c>
      <c r="L265" s="18">
        <v>728</v>
      </c>
      <c r="M265" s="18">
        <v>25170.432000000001</v>
      </c>
      <c r="N265" s="18">
        <v>9</v>
      </c>
      <c r="O265" s="18">
        <v>286.02763636363636</v>
      </c>
      <c r="P265" s="21">
        <v>3.1136363636363638</v>
      </c>
      <c r="Q265" s="21">
        <v>2.6569343065693429</v>
      </c>
      <c r="R265" s="18">
        <v>3133.4320000000007</v>
      </c>
      <c r="S265" s="24">
        <v>0.12448860631394808</v>
      </c>
      <c r="T265" s="18">
        <v>400.4320000000007</v>
      </c>
      <c r="U265" s="24">
        <v>1.5908825084925068E-2</v>
      </c>
      <c r="V265" s="12" cm="1">
        <f t="array" ref="V265">SUMPRODUCT((B265=$B:$B)*(M265&lt;$M:$M))+1</f>
        <v>164</v>
      </c>
    </row>
    <row r="266" spans="1:22" x14ac:dyDescent="0.2">
      <c r="A266" s="14" t="str">
        <f t="shared" si="4"/>
        <v>2022Katie Sweeney10</v>
      </c>
      <c r="B266" s="5">
        <v>2022</v>
      </c>
      <c r="C266" s="6" t="s">
        <v>274</v>
      </c>
      <c r="D266" s="6">
        <v>642012</v>
      </c>
      <c r="E266" s="6" t="s">
        <v>93</v>
      </c>
      <c r="F266" s="7">
        <v>4</v>
      </c>
      <c r="G266" s="7">
        <v>4</v>
      </c>
      <c r="H266" s="6" t="s">
        <v>22</v>
      </c>
      <c r="I266" s="6" t="s">
        <v>29</v>
      </c>
      <c r="J266" s="18">
        <v>52</v>
      </c>
      <c r="K266" s="18">
        <v>216</v>
      </c>
      <c r="L266" s="18">
        <v>797</v>
      </c>
      <c r="M266" s="18">
        <v>24114.401999999998</v>
      </c>
      <c r="N266" s="18">
        <v>10</v>
      </c>
      <c r="O266" s="18">
        <v>463.73849999999999</v>
      </c>
      <c r="P266" s="21">
        <v>4.1538461538461542</v>
      </c>
      <c r="Q266" s="21">
        <v>3.6898148148148149</v>
      </c>
      <c r="R266" s="18">
        <v>1786.2519999999968</v>
      </c>
      <c r="S266" s="24">
        <v>7.4074074074073945E-2</v>
      </c>
      <c r="T266" s="18">
        <v>118.75199999999677</v>
      </c>
      <c r="U266" s="24">
        <v>4.9245260156149332E-3</v>
      </c>
      <c r="V266" s="12" cm="1">
        <f t="array" ref="V266">SUMPRODUCT((B266=$B:$B)*(M266&lt;$M:$M))+1</f>
        <v>168</v>
      </c>
    </row>
    <row r="267" spans="1:22" x14ac:dyDescent="0.2">
      <c r="A267" s="14" t="str">
        <f t="shared" si="4"/>
        <v>2022Katie Sweeney11</v>
      </c>
      <c r="B267" s="5">
        <v>2022</v>
      </c>
      <c r="C267" s="6" t="s">
        <v>274</v>
      </c>
      <c r="D267" s="6">
        <v>428625</v>
      </c>
      <c r="E267" s="6" t="s">
        <v>281</v>
      </c>
      <c r="F267" s="7">
        <v>4</v>
      </c>
      <c r="G267" s="7">
        <v>4</v>
      </c>
      <c r="H267" s="6" t="s">
        <v>31</v>
      </c>
      <c r="I267" s="6" t="s">
        <v>29</v>
      </c>
      <c r="J267" s="18">
        <v>66</v>
      </c>
      <c r="K267" s="18">
        <v>189</v>
      </c>
      <c r="L267" s="18">
        <v>790</v>
      </c>
      <c r="M267" s="18">
        <v>22951.65</v>
      </c>
      <c r="N267" s="18">
        <v>11</v>
      </c>
      <c r="O267" s="18">
        <v>347.75227272727273</v>
      </c>
      <c r="P267" s="21">
        <v>2.8636363636363638</v>
      </c>
      <c r="Q267" s="21">
        <v>4.1798941798941796</v>
      </c>
      <c r="R267" s="18">
        <v>0</v>
      </c>
      <c r="S267" s="24">
        <v>0</v>
      </c>
      <c r="T267" s="18">
        <v>-2035.5</v>
      </c>
      <c r="U267" s="24">
        <v>-8.8686434308644466E-2</v>
      </c>
      <c r="V267" s="12" cm="1">
        <f t="array" ref="V267">SUMPRODUCT((B267=$B:$B)*(M267&lt;$M:$M))+1</f>
        <v>171</v>
      </c>
    </row>
    <row r="268" spans="1:22" x14ac:dyDescent="0.2">
      <c r="A268" s="14" t="str">
        <f t="shared" si="4"/>
        <v>2022Katie Sweeney12</v>
      </c>
      <c r="B268" s="5">
        <v>2022</v>
      </c>
      <c r="C268" s="6" t="s">
        <v>274</v>
      </c>
      <c r="D268" s="6">
        <v>302233</v>
      </c>
      <c r="E268" s="6" t="s">
        <v>282</v>
      </c>
      <c r="F268" s="7">
        <v>4</v>
      </c>
      <c r="G268" s="7">
        <v>3</v>
      </c>
      <c r="H268" s="6" t="s">
        <v>22</v>
      </c>
      <c r="I268" s="6" t="s">
        <v>29</v>
      </c>
      <c r="J268" s="18">
        <v>59</v>
      </c>
      <c r="K268" s="18">
        <v>152</v>
      </c>
      <c r="L268" s="18">
        <v>725</v>
      </c>
      <c r="M268" s="18">
        <v>20087.82</v>
      </c>
      <c r="N268" s="18">
        <v>12</v>
      </c>
      <c r="O268" s="18">
        <v>340.47152542372879</v>
      </c>
      <c r="P268" s="21">
        <v>2.5762711864406778</v>
      </c>
      <c r="Q268" s="21">
        <v>4.7697368421052628</v>
      </c>
      <c r="R268" s="18">
        <v>3347.9700000000012</v>
      </c>
      <c r="S268" s="24">
        <v>0.16666666666666674</v>
      </c>
      <c r="T268" s="18">
        <v>1543.9700000000012</v>
      </c>
      <c r="U268" s="24">
        <v>7.6861003334358885E-2</v>
      </c>
      <c r="V268" s="12" cm="1">
        <f t="array" ref="V268">SUMPRODUCT((B268=$B:$B)*(M268&lt;$M:$M))+1</f>
        <v>184</v>
      </c>
    </row>
    <row r="269" spans="1:22" x14ac:dyDescent="0.2">
      <c r="A269" s="14" t="str">
        <f t="shared" si="4"/>
        <v>2022Katie Sweeney13</v>
      </c>
      <c r="B269" s="5">
        <v>2022</v>
      </c>
      <c r="C269" s="6" t="s">
        <v>274</v>
      </c>
      <c r="D269" s="6">
        <v>743099</v>
      </c>
      <c r="E269" s="6" t="s">
        <v>191</v>
      </c>
      <c r="F269" s="7">
        <v>4</v>
      </c>
      <c r="G269" s="7">
        <v>4</v>
      </c>
      <c r="H269" s="6" t="s">
        <v>22</v>
      </c>
      <c r="I269" s="6" t="s">
        <v>29</v>
      </c>
      <c r="J269" s="18">
        <v>121</v>
      </c>
      <c r="K269" s="18">
        <v>157</v>
      </c>
      <c r="L269" s="18">
        <v>545</v>
      </c>
      <c r="M269" s="18">
        <v>19633.86</v>
      </c>
      <c r="N269" s="18">
        <v>13</v>
      </c>
      <c r="O269" s="18">
        <v>162.26330578512398</v>
      </c>
      <c r="P269" s="21">
        <v>1.2975206611570247</v>
      </c>
      <c r="Q269" s="21">
        <v>3.4713375796178343</v>
      </c>
      <c r="R269" s="18">
        <v>3272.3100000000013</v>
      </c>
      <c r="S269" s="24">
        <v>0.16666666666666674</v>
      </c>
      <c r="T269" s="18">
        <v>-272.68999999999869</v>
      </c>
      <c r="U269" s="24">
        <v>-1.3888761557839299E-2</v>
      </c>
      <c r="V269" s="12" cm="1">
        <f t="array" ref="V269">SUMPRODUCT((B269=$B:$B)*(M269&lt;$M:$M))+1</f>
        <v>187</v>
      </c>
    </row>
    <row r="270" spans="1:22" x14ac:dyDescent="0.2">
      <c r="A270" s="14" t="str">
        <f t="shared" si="4"/>
        <v>2022Katie Sweeney14</v>
      </c>
      <c r="B270" s="5">
        <v>2022</v>
      </c>
      <c r="C270" s="6" t="s">
        <v>274</v>
      </c>
      <c r="D270" s="6">
        <v>772168</v>
      </c>
      <c r="E270" s="6" t="s">
        <v>283</v>
      </c>
      <c r="F270" s="7">
        <v>4</v>
      </c>
      <c r="G270" s="7">
        <v>4</v>
      </c>
      <c r="H270" s="6" t="s">
        <v>22</v>
      </c>
      <c r="I270" s="6" t="s">
        <v>34</v>
      </c>
      <c r="J270" s="18">
        <v>26</v>
      </c>
      <c r="K270" s="18">
        <v>58</v>
      </c>
      <c r="L270" s="18">
        <v>209</v>
      </c>
      <c r="M270" s="18">
        <v>7902.9930000000004</v>
      </c>
      <c r="N270" s="18">
        <v>14</v>
      </c>
      <c r="O270" s="18">
        <v>303.96126923076923</v>
      </c>
      <c r="P270" s="21">
        <v>2.2307692307692308</v>
      </c>
      <c r="Q270" s="21">
        <v>3.603448275862069</v>
      </c>
      <c r="R270" s="18">
        <v>970.54300000000057</v>
      </c>
      <c r="S270" s="24">
        <v>0.12280701754385971</v>
      </c>
      <c r="T270" s="18">
        <v>185.54300000000057</v>
      </c>
      <c r="U270" s="24">
        <v>2.3477560969622592E-2</v>
      </c>
      <c r="V270" s="12" cm="1">
        <f t="array" ref="V270">SUMPRODUCT((B270=$B:$B)*(M270&lt;$M:$M))+1</f>
        <v>286</v>
      </c>
    </row>
    <row r="271" spans="1:22" x14ac:dyDescent="0.2">
      <c r="A271" s="14" t="str">
        <f t="shared" si="4"/>
        <v>2022Katie Sweeney15</v>
      </c>
      <c r="B271" s="5">
        <v>2022</v>
      </c>
      <c r="C271" s="6" t="s">
        <v>274</v>
      </c>
      <c r="D271" s="6">
        <v>128453</v>
      </c>
      <c r="E271" s="6" t="s">
        <v>180</v>
      </c>
      <c r="F271" s="7">
        <v>4</v>
      </c>
      <c r="G271" s="7">
        <v>1</v>
      </c>
      <c r="H271" s="6" t="s">
        <v>22</v>
      </c>
      <c r="I271" s="6" t="s">
        <v>34</v>
      </c>
      <c r="J271" s="18">
        <v>73</v>
      </c>
      <c r="K271" s="18">
        <v>100</v>
      </c>
      <c r="L271" s="18">
        <v>215</v>
      </c>
      <c r="M271" s="18">
        <v>7477.94</v>
      </c>
      <c r="N271" s="18">
        <v>15</v>
      </c>
      <c r="O271" s="18">
        <v>102.43753424657534</v>
      </c>
      <c r="P271" s="21">
        <v>1.3698630136986301</v>
      </c>
      <c r="Q271" s="21">
        <v>2.15</v>
      </c>
      <c r="R271" s="18">
        <v>1031.4399999999996</v>
      </c>
      <c r="S271" s="24">
        <v>0.13793103448275856</v>
      </c>
      <c r="T271" s="18">
        <v>-1112.5600000000004</v>
      </c>
      <c r="U271" s="24">
        <v>-0.14877894179413054</v>
      </c>
      <c r="V271" s="12" cm="1">
        <f t="array" ref="V271">SUMPRODUCT((B271=$B:$B)*(M271&lt;$M:$M))+1</f>
        <v>295</v>
      </c>
    </row>
    <row r="272" spans="1:22" x14ac:dyDescent="0.2">
      <c r="A272" s="14" t="str">
        <f t="shared" si="4"/>
        <v>2022Katie Sweeney16</v>
      </c>
      <c r="B272" s="5">
        <v>2022</v>
      </c>
      <c r="C272" s="6" t="s">
        <v>274</v>
      </c>
      <c r="D272" s="6">
        <v>282916</v>
      </c>
      <c r="E272" s="6" t="s">
        <v>284</v>
      </c>
      <c r="F272" s="7">
        <v>4</v>
      </c>
      <c r="G272" s="7">
        <v>4</v>
      </c>
      <c r="H272" s="6" t="s">
        <v>31</v>
      </c>
      <c r="I272" s="6" t="s">
        <v>34</v>
      </c>
      <c r="J272" s="18">
        <v>17</v>
      </c>
      <c r="K272" s="18">
        <v>35</v>
      </c>
      <c r="L272" s="18">
        <v>149</v>
      </c>
      <c r="M272" s="18">
        <v>7078.6949999999997</v>
      </c>
      <c r="N272" s="18">
        <v>16</v>
      </c>
      <c r="O272" s="18">
        <v>416.39382352941175</v>
      </c>
      <c r="P272" s="21">
        <v>2.0588235294117645</v>
      </c>
      <c r="Q272" s="21">
        <v>4.2571428571428571</v>
      </c>
      <c r="R272" s="18">
        <v>1633.5450000000001</v>
      </c>
      <c r="S272" s="24">
        <v>0.23076923076923078</v>
      </c>
      <c r="T272" s="18">
        <v>1122.5450000000001</v>
      </c>
      <c r="U272" s="24">
        <v>0.15858078360488764</v>
      </c>
      <c r="V272" s="12" cm="1">
        <f t="array" ref="V272">SUMPRODUCT((B272=$B:$B)*(M272&lt;$M:$M))+1</f>
        <v>302</v>
      </c>
    </row>
    <row r="273" spans="1:22" x14ac:dyDescent="0.2">
      <c r="A273" s="14" t="str">
        <f t="shared" si="4"/>
        <v>2022Katie Sweeney17</v>
      </c>
      <c r="B273" s="5">
        <v>2022</v>
      </c>
      <c r="C273" s="6" t="s">
        <v>274</v>
      </c>
      <c r="D273" s="6">
        <v>596579</v>
      </c>
      <c r="E273" s="6" t="s">
        <v>285</v>
      </c>
      <c r="F273" s="7">
        <v>4</v>
      </c>
      <c r="G273" s="7">
        <v>4</v>
      </c>
      <c r="H273" s="6" t="s">
        <v>31</v>
      </c>
      <c r="I273" s="6" t="s">
        <v>34</v>
      </c>
      <c r="J273" s="18">
        <v>11</v>
      </c>
      <c r="K273" s="18">
        <v>44</v>
      </c>
      <c r="L273" s="18">
        <v>186</v>
      </c>
      <c r="M273" s="18">
        <v>6818.625</v>
      </c>
      <c r="N273" s="18">
        <v>17</v>
      </c>
      <c r="O273" s="18">
        <v>619.875</v>
      </c>
      <c r="P273" s="21">
        <v>4</v>
      </c>
      <c r="Q273" s="21">
        <v>4.2272727272727275</v>
      </c>
      <c r="R273" s="18">
        <v>837.375</v>
      </c>
      <c r="S273" s="24">
        <v>0.12280701754385964</v>
      </c>
      <c r="T273" s="18">
        <v>485.375</v>
      </c>
      <c r="U273" s="24">
        <v>7.118370639241782E-2</v>
      </c>
      <c r="V273" s="12" cm="1">
        <f t="array" ref="V273">SUMPRODUCT((B273=$B:$B)*(M273&lt;$M:$M))+1</f>
        <v>308</v>
      </c>
    </row>
    <row r="274" spans="1:22" x14ac:dyDescent="0.2">
      <c r="A274" s="14" t="str">
        <f t="shared" si="4"/>
        <v>2022Katie Sweeney18</v>
      </c>
      <c r="B274" s="5">
        <v>2022</v>
      </c>
      <c r="C274" s="6" t="s">
        <v>274</v>
      </c>
      <c r="D274" s="6">
        <v>316478</v>
      </c>
      <c r="E274" s="6" t="s">
        <v>286</v>
      </c>
      <c r="F274" s="7">
        <v>4</v>
      </c>
      <c r="G274" s="7">
        <v>4</v>
      </c>
      <c r="H274" s="6" t="s">
        <v>31</v>
      </c>
      <c r="I274" s="6" t="s">
        <v>34</v>
      </c>
      <c r="J274" s="18">
        <v>6</v>
      </c>
      <c r="K274" s="18">
        <v>35</v>
      </c>
      <c r="L274" s="18">
        <v>116</v>
      </c>
      <c r="M274" s="18">
        <v>4604.3760000000002</v>
      </c>
      <c r="N274" s="18">
        <v>18</v>
      </c>
      <c r="O274" s="18">
        <v>767.39600000000007</v>
      </c>
      <c r="P274" s="21">
        <v>5.833333333333333</v>
      </c>
      <c r="Q274" s="21">
        <v>3.3142857142857145</v>
      </c>
      <c r="R274" s="18">
        <v>493.32600000000002</v>
      </c>
      <c r="S274" s="24">
        <v>0.10714285714285714</v>
      </c>
      <c r="T274" s="18">
        <v>292.32600000000002</v>
      </c>
      <c r="U274" s="24">
        <v>6.3488733326730926E-2</v>
      </c>
      <c r="V274" s="12" cm="1">
        <f t="array" ref="V274">SUMPRODUCT((B274=$B:$B)*(M274&lt;$M:$M))+1</f>
        <v>356</v>
      </c>
    </row>
    <row r="275" spans="1:22" x14ac:dyDescent="0.2">
      <c r="A275" s="14" t="str">
        <f t="shared" si="4"/>
        <v>2022Katie Sweeney19</v>
      </c>
      <c r="B275" s="5">
        <v>2022</v>
      </c>
      <c r="C275" s="6" t="s">
        <v>274</v>
      </c>
      <c r="D275" s="6">
        <v>775247</v>
      </c>
      <c r="E275" s="6" t="s">
        <v>199</v>
      </c>
      <c r="F275" s="7">
        <v>4</v>
      </c>
      <c r="G275" s="7">
        <v>5</v>
      </c>
      <c r="H275" s="6" t="s">
        <v>22</v>
      </c>
      <c r="I275" s="6" t="s">
        <v>34</v>
      </c>
      <c r="J275" s="18">
        <v>18</v>
      </c>
      <c r="K275" s="18">
        <v>45</v>
      </c>
      <c r="L275" s="18">
        <v>141</v>
      </c>
      <c r="M275" s="18">
        <v>4583.4058000000005</v>
      </c>
      <c r="N275" s="18">
        <v>19</v>
      </c>
      <c r="O275" s="18">
        <v>254.63365555555558</v>
      </c>
      <c r="P275" s="21">
        <v>2.5</v>
      </c>
      <c r="Q275" s="21">
        <v>3.1333333333333333</v>
      </c>
      <c r="R275" s="18">
        <v>815.55580000000054</v>
      </c>
      <c r="S275" s="24">
        <v>0.17793663393278433</v>
      </c>
      <c r="T275" s="18">
        <v>267.55580000000054</v>
      </c>
      <c r="U275" s="24">
        <v>5.8374887949044468E-2</v>
      </c>
      <c r="V275" s="12" cm="1">
        <f t="array" ref="V275">SUMPRODUCT((B275=$B:$B)*(M275&lt;$M:$M))+1</f>
        <v>357</v>
      </c>
    </row>
    <row r="276" spans="1:22" x14ac:dyDescent="0.2">
      <c r="A276" s="14" t="str">
        <f t="shared" si="4"/>
        <v>2022Katie Sweeney20</v>
      </c>
      <c r="B276" s="5">
        <v>2022</v>
      </c>
      <c r="C276" s="6" t="s">
        <v>274</v>
      </c>
      <c r="D276" s="6">
        <v>790239</v>
      </c>
      <c r="E276" s="6" t="s">
        <v>287</v>
      </c>
      <c r="F276" s="7">
        <v>4</v>
      </c>
      <c r="G276" s="7">
        <v>4</v>
      </c>
      <c r="H276" s="6" t="s">
        <v>31</v>
      </c>
      <c r="I276" s="6" t="s">
        <v>34</v>
      </c>
      <c r="J276" s="18">
        <v>22</v>
      </c>
      <c r="K276" s="18">
        <v>22</v>
      </c>
      <c r="L276" s="18">
        <v>77</v>
      </c>
      <c r="M276" s="18">
        <v>4242.1049999999996</v>
      </c>
      <c r="N276" s="18">
        <v>20</v>
      </c>
      <c r="O276" s="18">
        <v>192.82295454545454</v>
      </c>
      <c r="P276" s="21">
        <v>1</v>
      </c>
      <c r="Q276" s="21">
        <v>3.5</v>
      </c>
      <c r="R276" s="18">
        <v>1099.8049999999994</v>
      </c>
      <c r="S276" s="24">
        <v>0.25925925925925913</v>
      </c>
      <c r="T276" s="18">
        <v>461.80499999999938</v>
      </c>
      <c r="U276" s="24">
        <v>0.10886222759691225</v>
      </c>
      <c r="V276" s="12" cm="1">
        <f t="array" ref="V276">SUMPRODUCT((B276=$B:$B)*(M276&lt;$M:$M))+1</f>
        <v>366</v>
      </c>
    </row>
    <row r="277" spans="1:22" x14ac:dyDescent="0.2">
      <c r="A277" s="14" t="str">
        <f t="shared" si="4"/>
        <v>2022Katie Sweeney21</v>
      </c>
      <c r="B277" s="5">
        <v>2022</v>
      </c>
      <c r="C277" s="6" t="s">
        <v>274</v>
      </c>
      <c r="D277" s="6">
        <v>188132</v>
      </c>
      <c r="E277" s="6" t="s">
        <v>227</v>
      </c>
      <c r="F277" s="7">
        <v>4</v>
      </c>
      <c r="G277" s="7">
        <v>1</v>
      </c>
      <c r="H277" s="6" t="s">
        <v>22</v>
      </c>
      <c r="I277" s="6" t="s">
        <v>34</v>
      </c>
      <c r="J277" s="18">
        <v>10</v>
      </c>
      <c r="K277" s="18">
        <v>28</v>
      </c>
      <c r="L277" s="18">
        <v>80</v>
      </c>
      <c r="M277" s="18">
        <v>3375.66</v>
      </c>
      <c r="N277" s="18">
        <v>21</v>
      </c>
      <c r="O277" s="18">
        <v>337.56599999999997</v>
      </c>
      <c r="P277" s="21">
        <v>2.8</v>
      </c>
      <c r="Q277" s="21">
        <v>2.8571428571428572</v>
      </c>
      <c r="R277" s="18">
        <v>562.60999999999967</v>
      </c>
      <c r="S277" s="24">
        <v>0.16666666666666657</v>
      </c>
      <c r="T277" s="18">
        <v>254.60999999999967</v>
      </c>
      <c r="U277" s="24">
        <v>7.5425250173299346E-2</v>
      </c>
      <c r="V277" s="12" cm="1">
        <f t="array" ref="V277">SUMPRODUCT((B277=$B:$B)*(M277&lt;$M:$M))+1</f>
        <v>393</v>
      </c>
    </row>
    <row r="278" spans="1:22" x14ac:dyDescent="0.2">
      <c r="A278" s="14" t="str">
        <f t="shared" si="4"/>
        <v>2022Katie Sweeney22</v>
      </c>
      <c r="B278" s="5">
        <v>2022</v>
      </c>
      <c r="C278" s="6" t="s">
        <v>274</v>
      </c>
      <c r="D278" s="6">
        <v>289007</v>
      </c>
      <c r="E278" s="6" t="s">
        <v>288</v>
      </c>
      <c r="F278" s="7">
        <v>4</v>
      </c>
      <c r="G278" s="7">
        <v>4</v>
      </c>
      <c r="H278" s="6" t="s">
        <v>31</v>
      </c>
      <c r="I278" s="6" t="s">
        <v>34</v>
      </c>
      <c r="J278" s="18">
        <v>17</v>
      </c>
      <c r="K278" s="18">
        <v>26</v>
      </c>
      <c r="L278" s="18">
        <v>72</v>
      </c>
      <c r="M278" s="18">
        <v>2293.8656000000001</v>
      </c>
      <c r="N278" s="18">
        <v>22</v>
      </c>
      <c r="O278" s="18">
        <v>134.9332705882353</v>
      </c>
      <c r="P278" s="21">
        <v>1.5294117647058822</v>
      </c>
      <c r="Q278" s="21">
        <v>2.7692307692307692</v>
      </c>
      <c r="R278" s="18">
        <v>-160.1844000000001</v>
      </c>
      <c r="S278" s="24">
        <v>-6.9831641400437794E-2</v>
      </c>
      <c r="T278" s="18">
        <v>-662.1844000000001</v>
      </c>
      <c r="U278" s="24">
        <v>-0.28867619794289606</v>
      </c>
      <c r="V278" s="12" cm="1">
        <f t="array" ref="V278">SUMPRODUCT((B278=$B:$B)*(M278&lt;$M:$M))+1</f>
        <v>424</v>
      </c>
    </row>
    <row r="279" spans="1:22" x14ac:dyDescent="0.2">
      <c r="A279" s="14" t="str">
        <f t="shared" si="4"/>
        <v>2022Katie Sweeney23</v>
      </c>
      <c r="B279" s="5">
        <v>2022</v>
      </c>
      <c r="C279" s="6" t="s">
        <v>274</v>
      </c>
      <c r="D279" s="6">
        <v>248351</v>
      </c>
      <c r="E279" s="6" t="s">
        <v>289</v>
      </c>
      <c r="F279" s="7">
        <v>4</v>
      </c>
      <c r="G279" s="7">
        <v>4</v>
      </c>
      <c r="H279" s="6" t="s">
        <v>31</v>
      </c>
      <c r="I279" s="6" t="s">
        <v>34</v>
      </c>
      <c r="J279" s="18">
        <v>3</v>
      </c>
      <c r="K279" s="18">
        <v>8</v>
      </c>
      <c r="L279" s="18">
        <v>26</v>
      </c>
      <c r="M279" s="18">
        <v>1563.2564</v>
      </c>
      <c r="N279" s="18">
        <v>23</v>
      </c>
      <c r="O279" s="18">
        <v>521.08546666666666</v>
      </c>
      <c r="P279" s="21">
        <v>2.6666666666666665</v>
      </c>
      <c r="Q279" s="21">
        <v>3.25</v>
      </c>
      <c r="R279" s="18">
        <v>661.20640000000003</v>
      </c>
      <c r="S279" s="24">
        <v>0.4229673392029612</v>
      </c>
      <c r="T279" s="18">
        <v>569.20640000000003</v>
      </c>
      <c r="U279" s="24">
        <v>0.36411582898365236</v>
      </c>
      <c r="V279" s="12" cm="1">
        <f t="array" ref="V279">SUMPRODUCT((B279=$B:$B)*(M279&lt;$M:$M))+1</f>
        <v>443</v>
      </c>
    </row>
    <row r="280" spans="1:22" x14ac:dyDescent="0.2">
      <c r="A280" s="14" t="str">
        <f t="shared" si="4"/>
        <v>2022Kevin Baxter1</v>
      </c>
      <c r="B280" s="5">
        <v>2022</v>
      </c>
      <c r="C280" s="6" t="s">
        <v>290</v>
      </c>
      <c r="D280" s="6">
        <v>141109</v>
      </c>
      <c r="E280" s="6" t="s">
        <v>291</v>
      </c>
      <c r="F280" s="7">
        <v>3</v>
      </c>
      <c r="G280" s="7">
        <v>3</v>
      </c>
      <c r="H280" s="6" t="s">
        <v>31</v>
      </c>
      <c r="I280" s="6" t="s">
        <v>25</v>
      </c>
      <c r="J280" s="18">
        <v>90</v>
      </c>
      <c r="K280" s="18">
        <v>346</v>
      </c>
      <c r="L280" s="18">
        <v>1900</v>
      </c>
      <c r="M280" s="18">
        <v>87035.04</v>
      </c>
      <c r="N280" s="18">
        <v>1</v>
      </c>
      <c r="O280" s="18">
        <v>967.05599999999993</v>
      </c>
      <c r="P280" s="21">
        <v>3.8444444444444446</v>
      </c>
      <c r="Q280" s="21">
        <v>5.4913294797687859</v>
      </c>
      <c r="R280" s="18">
        <v>24524.789999999994</v>
      </c>
      <c r="S280" s="24">
        <v>0.28178064834576966</v>
      </c>
      <c r="T280" s="18">
        <v>21146.189999999995</v>
      </c>
      <c r="U280" s="24">
        <v>0.24296180021287975</v>
      </c>
      <c r="V280" s="12" cm="1">
        <f t="array" ref="V280">SUMPRODUCT((B280=$B:$B)*(M280&lt;$M:$M))+1</f>
        <v>50</v>
      </c>
    </row>
    <row r="281" spans="1:22" x14ac:dyDescent="0.2">
      <c r="A281" s="14" t="str">
        <f t="shared" si="4"/>
        <v>2022Kevin Baxter2</v>
      </c>
      <c r="B281" s="5">
        <v>2022</v>
      </c>
      <c r="C281" s="6" t="s">
        <v>290</v>
      </c>
      <c r="D281" s="6">
        <v>925350</v>
      </c>
      <c r="E281" s="6" t="s">
        <v>233</v>
      </c>
      <c r="F281" s="7">
        <v>3</v>
      </c>
      <c r="G281" s="7">
        <v>2</v>
      </c>
      <c r="H281" s="6" t="s">
        <v>22</v>
      </c>
      <c r="I281" s="6" t="s">
        <v>29</v>
      </c>
      <c r="J281" s="18">
        <v>136</v>
      </c>
      <c r="K281" s="18">
        <v>381</v>
      </c>
      <c r="L281" s="18">
        <v>1794</v>
      </c>
      <c r="M281" s="18">
        <v>74095.38</v>
      </c>
      <c r="N281" s="18">
        <v>2</v>
      </c>
      <c r="O281" s="18">
        <v>544.81897058823529</v>
      </c>
      <c r="P281" s="21">
        <v>2.8014705882352939</v>
      </c>
      <c r="Q281" s="21">
        <v>4.7086614173228343</v>
      </c>
      <c r="R281" s="18">
        <v>12349.230000000003</v>
      </c>
      <c r="S281" s="24">
        <v>0.16666666666666671</v>
      </c>
      <c r="T281" s="18">
        <v>7410.0300000000034</v>
      </c>
      <c r="U281" s="24">
        <v>0.10000664009011093</v>
      </c>
      <c r="V281" s="12" cm="1">
        <f t="array" ref="V281">SUMPRODUCT((B281=$B:$B)*(M281&lt;$M:$M))+1</f>
        <v>63</v>
      </c>
    </row>
    <row r="282" spans="1:22" x14ac:dyDescent="0.2">
      <c r="A282" s="14" t="str">
        <f t="shared" si="4"/>
        <v>2022Kevin Baxter3</v>
      </c>
      <c r="B282" s="5">
        <v>2022</v>
      </c>
      <c r="C282" s="6" t="s">
        <v>290</v>
      </c>
      <c r="D282" s="6">
        <v>302233</v>
      </c>
      <c r="E282" s="6" t="s">
        <v>282</v>
      </c>
      <c r="F282" s="7">
        <v>3</v>
      </c>
      <c r="G282" s="7">
        <v>3</v>
      </c>
      <c r="H282" s="6" t="s">
        <v>22</v>
      </c>
      <c r="I282" s="6" t="s">
        <v>29</v>
      </c>
      <c r="J282" s="18">
        <v>120</v>
      </c>
      <c r="K282" s="18">
        <v>406</v>
      </c>
      <c r="L282" s="18">
        <v>1233</v>
      </c>
      <c r="M282" s="18">
        <v>51147.48</v>
      </c>
      <c r="N282" s="18">
        <v>3</v>
      </c>
      <c r="O282" s="18">
        <v>426.22900000000004</v>
      </c>
      <c r="P282" s="21">
        <v>3.3833333333333333</v>
      </c>
      <c r="Q282" s="21">
        <v>3.0369458128078817</v>
      </c>
      <c r="R282" s="18">
        <v>8524.5800000000017</v>
      </c>
      <c r="S282" s="24">
        <v>0.16666666666666669</v>
      </c>
      <c r="T282" s="18">
        <v>4080.3800000000019</v>
      </c>
      <c r="U282" s="24">
        <v>7.9776755374849392E-2</v>
      </c>
      <c r="V282" s="12" cm="1">
        <f t="array" ref="V282">SUMPRODUCT((B282=$B:$B)*(M282&lt;$M:$M))+1</f>
        <v>103</v>
      </c>
    </row>
    <row r="283" spans="1:22" x14ac:dyDescent="0.2">
      <c r="A283" s="14" t="str">
        <f t="shared" si="4"/>
        <v>2022Kevin Baxter4</v>
      </c>
      <c r="B283" s="5">
        <v>2022</v>
      </c>
      <c r="C283" s="6" t="s">
        <v>290</v>
      </c>
      <c r="D283" s="6">
        <v>734173</v>
      </c>
      <c r="E283" s="6" t="s">
        <v>292</v>
      </c>
      <c r="F283" s="7">
        <v>3</v>
      </c>
      <c r="G283" s="7">
        <v>3</v>
      </c>
      <c r="H283" s="6" t="s">
        <v>22</v>
      </c>
      <c r="I283" s="6" t="s">
        <v>29</v>
      </c>
      <c r="J283" s="18">
        <v>110</v>
      </c>
      <c r="K283" s="18">
        <v>199</v>
      </c>
      <c r="L283" s="18">
        <v>844</v>
      </c>
      <c r="M283" s="18">
        <v>37557.460800000001</v>
      </c>
      <c r="N283" s="18">
        <v>4</v>
      </c>
      <c r="O283" s="18">
        <v>341.43146181818184</v>
      </c>
      <c r="P283" s="21">
        <v>1.8090909090909091</v>
      </c>
      <c r="Q283" s="21">
        <v>4.2412060301507539</v>
      </c>
      <c r="R283" s="18">
        <v>8973.2608</v>
      </c>
      <c r="S283" s="24">
        <v>0.23892085910131602</v>
      </c>
      <c r="T283" s="18">
        <v>5105.0608000000002</v>
      </c>
      <c r="U283" s="24">
        <v>0.13592667585237819</v>
      </c>
      <c r="V283" s="12" cm="1">
        <f t="array" ref="V283">SUMPRODUCT((B283=$B:$B)*(M283&lt;$M:$M))+1</f>
        <v>136</v>
      </c>
    </row>
    <row r="284" spans="1:22" x14ac:dyDescent="0.2">
      <c r="A284" s="14" t="str">
        <f t="shared" si="4"/>
        <v>2022Kevin Baxter5</v>
      </c>
      <c r="B284" s="5">
        <v>2022</v>
      </c>
      <c r="C284" s="6" t="s">
        <v>290</v>
      </c>
      <c r="D284" s="6">
        <v>964263</v>
      </c>
      <c r="E284" s="6" t="s">
        <v>275</v>
      </c>
      <c r="F284" s="7">
        <v>3</v>
      </c>
      <c r="G284" s="7">
        <v>3</v>
      </c>
      <c r="H284" s="6" t="s">
        <v>22</v>
      </c>
      <c r="I284" s="6" t="s">
        <v>29</v>
      </c>
      <c r="J284" s="18">
        <v>108</v>
      </c>
      <c r="K284" s="18">
        <v>241</v>
      </c>
      <c r="L284" s="18">
        <v>867</v>
      </c>
      <c r="M284" s="18">
        <v>35903.544399999999</v>
      </c>
      <c r="N284" s="18">
        <v>5</v>
      </c>
      <c r="O284" s="18">
        <v>332.44022592592592</v>
      </c>
      <c r="P284" s="21">
        <v>2.2314814814814814</v>
      </c>
      <c r="Q284" s="21">
        <v>3.5975103734439835</v>
      </c>
      <c r="R284" s="18">
        <v>9101.9444000000003</v>
      </c>
      <c r="S284" s="24">
        <v>0.25351102661607972</v>
      </c>
      <c r="T284" s="18">
        <v>5252.9444000000003</v>
      </c>
      <c r="U284" s="24">
        <v>0.1463071261566031</v>
      </c>
      <c r="V284" s="12" cm="1">
        <f t="array" ref="V284">SUMPRODUCT((B284=$B:$B)*(M284&lt;$M:$M))+1</f>
        <v>139</v>
      </c>
    </row>
    <row r="285" spans="1:22" x14ac:dyDescent="0.2">
      <c r="A285" s="14" t="str">
        <f t="shared" si="4"/>
        <v>2022Kevin Baxter6</v>
      </c>
      <c r="B285" s="5">
        <v>2022</v>
      </c>
      <c r="C285" s="6" t="s">
        <v>290</v>
      </c>
      <c r="D285" s="6">
        <v>768405</v>
      </c>
      <c r="E285" s="6" t="s">
        <v>293</v>
      </c>
      <c r="F285" s="7">
        <v>3</v>
      </c>
      <c r="G285" s="7">
        <v>3</v>
      </c>
      <c r="H285" s="6" t="s">
        <v>31</v>
      </c>
      <c r="I285" s="6" t="s">
        <v>29</v>
      </c>
      <c r="J285" s="18">
        <v>59</v>
      </c>
      <c r="K285" s="18">
        <v>186</v>
      </c>
      <c r="L285" s="18">
        <v>639</v>
      </c>
      <c r="M285" s="18">
        <v>26174.991399999999</v>
      </c>
      <c r="N285" s="18">
        <v>6</v>
      </c>
      <c r="O285" s="18">
        <v>443.64392203389826</v>
      </c>
      <c r="P285" s="21">
        <v>3.152542372881356</v>
      </c>
      <c r="Q285" s="21">
        <v>3.435483870967742</v>
      </c>
      <c r="R285" s="18">
        <v>8744.0913999999975</v>
      </c>
      <c r="S285" s="24">
        <v>0.33406281845043884</v>
      </c>
      <c r="T285" s="18">
        <v>6576.8913999999977</v>
      </c>
      <c r="U285" s="24">
        <v>0.25126622964239054</v>
      </c>
      <c r="V285" s="12" cm="1">
        <f t="array" ref="V285">SUMPRODUCT((B285=$B:$B)*(M285&lt;$M:$M))+1</f>
        <v>158</v>
      </c>
    </row>
    <row r="286" spans="1:22" x14ac:dyDescent="0.2">
      <c r="A286" s="14" t="str">
        <f t="shared" si="4"/>
        <v>2022Kevin Baxter7</v>
      </c>
      <c r="B286" s="5">
        <v>2022</v>
      </c>
      <c r="C286" s="6" t="s">
        <v>290</v>
      </c>
      <c r="D286" s="6">
        <v>737682</v>
      </c>
      <c r="E286" s="6" t="s">
        <v>294</v>
      </c>
      <c r="F286" s="7">
        <v>3</v>
      </c>
      <c r="G286" s="7">
        <v>3</v>
      </c>
      <c r="H286" s="6" t="s">
        <v>31</v>
      </c>
      <c r="I286" s="6" t="s">
        <v>29</v>
      </c>
      <c r="J286" s="18">
        <v>74</v>
      </c>
      <c r="K286" s="18">
        <v>213</v>
      </c>
      <c r="L286" s="18">
        <v>726</v>
      </c>
      <c r="M286" s="18">
        <v>24936.959999999999</v>
      </c>
      <c r="N286" s="18">
        <v>7</v>
      </c>
      <c r="O286" s="18">
        <v>336.98594594594596</v>
      </c>
      <c r="P286" s="21">
        <v>2.8783783783783785</v>
      </c>
      <c r="Q286" s="21">
        <v>3.408450704225352</v>
      </c>
      <c r="R286" s="18">
        <v>4156.16</v>
      </c>
      <c r="S286" s="24">
        <v>0.16666666666666666</v>
      </c>
      <c r="T286" s="18">
        <v>1460.3599999999997</v>
      </c>
      <c r="U286" s="24">
        <v>5.8562070116004505E-2</v>
      </c>
      <c r="V286" s="12" cm="1">
        <f t="array" ref="V286">SUMPRODUCT((B286=$B:$B)*(M286&lt;$M:$M))+1</f>
        <v>167</v>
      </c>
    </row>
    <row r="287" spans="1:22" x14ac:dyDescent="0.2">
      <c r="A287" s="14" t="str">
        <f t="shared" si="4"/>
        <v>2022Kevin Baxter8</v>
      </c>
      <c r="B287" s="5">
        <v>2022</v>
      </c>
      <c r="C287" s="6" t="s">
        <v>290</v>
      </c>
      <c r="D287" s="6">
        <v>314704</v>
      </c>
      <c r="E287" s="6" t="s">
        <v>295</v>
      </c>
      <c r="F287" s="7">
        <v>3</v>
      </c>
      <c r="G287" s="7">
        <v>3</v>
      </c>
      <c r="H287" s="6" t="s">
        <v>31</v>
      </c>
      <c r="I287" s="6" t="s">
        <v>29</v>
      </c>
      <c r="J287" s="18">
        <v>62</v>
      </c>
      <c r="K287" s="18">
        <v>89</v>
      </c>
      <c r="L287" s="18">
        <v>375</v>
      </c>
      <c r="M287" s="18">
        <v>16721.46</v>
      </c>
      <c r="N287" s="18">
        <v>8</v>
      </c>
      <c r="O287" s="18">
        <v>269.70096774193547</v>
      </c>
      <c r="P287" s="21">
        <v>1.435483870967742</v>
      </c>
      <c r="Q287" s="21">
        <v>4.213483146067416</v>
      </c>
      <c r="R287" s="18">
        <v>5577.6099999999988</v>
      </c>
      <c r="S287" s="24">
        <v>0.33355998818284999</v>
      </c>
      <c r="T287" s="18">
        <v>3424.8099999999986</v>
      </c>
      <c r="U287" s="24">
        <v>0.20481524938611811</v>
      </c>
      <c r="V287" s="12" cm="1">
        <f t="array" ref="V287">SUMPRODUCT((B287=$B:$B)*(M287&lt;$M:$M))+1</f>
        <v>192</v>
      </c>
    </row>
    <row r="288" spans="1:22" x14ac:dyDescent="0.2">
      <c r="A288" s="14" t="str">
        <f t="shared" si="4"/>
        <v>2022Kevin Baxter9</v>
      </c>
      <c r="B288" s="5">
        <v>2022</v>
      </c>
      <c r="C288" s="6" t="s">
        <v>290</v>
      </c>
      <c r="D288" s="6">
        <v>284988</v>
      </c>
      <c r="E288" s="6" t="s">
        <v>296</v>
      </c>
      <c r="F288" s="7">
        <v>3</v>
      </c>
      <c r="G288" s="7">
        <v>3</v>
      </c>
      <c r="H288" s="6" t="s">
        <v>31</v>
      </c>
      <c r="I288" s="6" t="s">
        <v>34</v>
      </c>
      <c r="J288" s="18">
        <v>26</v>
      </c>
      <c r="K288" s="18">
        <v>80</v>
      </c>
      <c r="L288" s="18">
        <v>327</v>
      </c>
      <c r="M288" s="18">
        <v>14867.8056</v>
      </c>
      <c r="N288" s="18">
        <v>9</v>
      </c>
      <c r="O288" s="18">
        <v>571.83867692307695</v>
      </c>
      <c r="P288" s="21">
        <v>3.0769230769230771</v>
      </c>
      <c r="Q288" s="21">
        <v>4.0875000000000004</v>
      </c>
      <c r="R288" s="18">
        <v>4015.855599999999</v>
      </c>
      <c r="S288" s="24">
        <v>0.270104123502933</v>
      </c>
      <c r="T288" s="18">
        <v>3063.0555999999988</v>
      </c>
      <c r="U288" s="24">
        <v>0.20601934693039023</v>
      </c>
      <c r="V288" s="12" cm="1">
        <f t="array" ref="V288">SUMPRODUCT((B288=$B:$B)*(M288&lt;$M:$M))+1</f>
        <v>203</v>
      </c>
    </row>
    <row r="289" spans="1:22" x14ac:dyDescent="0.2">
      <c r="A289" s="14" t="str">
        <f t="shared" si="4"/>
        <v>2022Kevin Baxter10</v>
      </c>
      <c r="B289" s="5">
        <v>2022</v>
      </c>
      <c r="C289" s="6" t="s">
        <v>290</v>
      </c>
      <c r="D289" s="6">
        <v>826226</v>
      </c>
      <c r="E289" s="6" t="s">
        <v>245</v>
      </c>
      <c r="F289" s="7">
        <v>3</v>
      </c>
      <c r="G289" s="7">
        <v>3</v>
      </c>
      <c r="H289" s="6" t="s">
        <v>22</v>
      </c>
      <c r="I289" s="6" t="s">
        <v>34</v>
      </c>
      <c r="J289" s="18">
        <v>25</v>
      </c>
      <c r="K289" s="18">
        <v>98</v>
      </c>
      <c r="L289" s="18">
        <v>248</v>
      </c>
      <c r="M289" s="18">
        <v>9495.8736000000008</v>
      </c>
      <c r="N289" s="18">
        <v>10</v>
      </c>
      <c r="O289" s="18">
        <v>379.83494400000001</v>
      </c>
      <c r="P289" s="21">
        <v>3.92</v>
      </c>
      <c r="Q289" s="21">
        <v>2.5306122448979593</v>
      </c>
      <c r="R289" s="18">
        <v>2386.8236000000006</v>
      </c>
      <c r="S289" s="24">
        <v>0.25135376696673811</v>
      </c>
      <c r="T289" s="18">
        <v>1447.8236000000006</v>
      </c>
      <c r="U289" s="24">
        <v>0.15246871019850144</v>
      </c>
      <c r="V289" s="12" cm="1">
        <f t="array" ref="V289">SUMPRODUCT((B289=$B:$B)*(M289&lt;$M:$M))+1</f>
        <v>257</v>
      </c>
    </row>
    <row r="290" spans="1:22" x14ac:dyDescent="0.2">
      <c r="A290" s="14" t="str">
        <f t="shared" si="4"/>
        <v>2022Kim Pearson1</v>
      </c>
      <c r="B290" s="5">
        <v>2022</v>
      </c>
      <c r="C290" s="6" t="s">
        <v>297</v>
      </c>
      <c r="D290" s="6">
        <v>422074</v>
      </c>
      <c r="E290" s="6" t="s">
        <v>298</v>
      </c>
      <c r="F290" s="7">
        <v>4</v>
      </c>
      <c r="G290" s="7">
        <v>4</v>
      </c>
      <c r="H290" s="6" t="s">
        <v>31</v>
      </c>
      <c r="I290" s="6" t="s">
        <v>29</v>
      </c>
      <c r="J290" s="18">
        <v>129</v>
      </c>
      <c r="K290" s="18">
        <v>469</v>
      </c>
      <c r="L290" s="18">
        <v>1637</v>
      </c>
      <c r="M290" s="18">
        <v>60273.385399999999</v>
      </c>
      <c r="N290" s="18">
        <v>1</v>
      </c>
      <c r="O290" s="18">
        <v>467.23554573643412</v>
      </c>
      <c r="P290" s="21">
        <v>3.635658914728682</v>
      </c>
      <c r="Q290" s="21">
        <v>3.4904051172707891</v>
      </c>
      <c r="R290" s="18">
        <v>7713.3353999999963</v>
      </c>
      <c r="S290" s="24">
        <v>0.12797249314620374</v>
      </c>
      <c r="T290" s="18">
        <v>3638.3353999999963</v>
      </c>
      <c r="U290" s="24">
        <v>6.0363879942273761E-2</v>
      </c>
      <c r="V290" s="12" cm="1">
        <f t="array" ref="V290">SUMPRODUCT((B290=$B:$B)*(M290&lt;$M:$M))+1</f>
        <v>80</v>
      </c>
    </row>
    <row r="291" spans="1:22" x14ac:dyDescent="0.2">
      <c r="A291" s="14" t="str">
        <f t="shared" si="4"/>
        <v>2022Kim Pearson2</v>
      </c>
      <c r="B291" s="5">
        <v>2022</v>
      </c>
      <c r="C291" s="6" t="s">
        <v>297</v>
      </c>
      <c r="D291" s="6">
        <v>466514</v>
      </c>
      <c r="E291" s="6" t="s">
        <v>299</v>
      </c>
      <c r="F291" s="7">
        <v>4</v>
      </c>
      <c r="G291" s="7">
        <v>4</v>
      </c>
      <c r="H291" s="6" t="s">
        <v>31</v>
      </c>
      <c r="I291" s="6" t="s">
        <v>29</v>
      </c>
      <c r="J291" s="18">
        <v>105</v>
      </c>
      <c r="K291" s="18">
        <v>327</v>
      </c>
      <c r="L291" s="18">
        <v>1413</v>
      </c>
      <c r="M291" s="18">
        <v>49725.603000000003</v>
      </c>
      <c r="N291" s="18">
        <v>2</v>
      </c>
      <c r="O291" s="18">
        <v>473.57717142857143</v>
      </c>
      <c r="P291" s="21">
        <v>3.1142857142857143</v>
      </c>
      <c r="Q291" s="21">
        <v>4.3211009174311927</v>
      </c>
      <c r="R291" s="18">
        <v>6106.6530000000057</v>
      </c>
      <c r="S291" s="24">
        <v>0.12280701754385975</v>
      </c>
      <c r="T291" s="18">
        <v>2842.1530000000057</v>
      </c>
      <c r="U291" s="24">
        <v>5.7156732719762203E-2</v>
      </c>
      <c r="V291" s="12" cm="1">
        <f t="array" ref="V291">SUMPRODUCT((B291=$B:$B)*(M291&lt;$M:$M))+1</f>
        <v>106</v>
      </c>
    </row>
    <row r="292" spans="1:22" x14ac:dyDescent="0.2">
      <c r="A292" s="14" t="str">
        <f t="shared" si="4"/>
        <v>2022Kim Pearson3</v>
      </c>
      <c r="B292" s="5">
        <v>2022</v>
      </c>
      <c r="C292" s="6" t="s">
        <v>297</v>
      </c>
      <c r="D292" s="6">
        <v>609954</v>
      </c>
      <c r="E292" s="6" t="s">
        <v>219</v>
      </c>
      <c r="F292" s="7">
        <v>4</v>
      </c>
      <c r="G292" s="7">
        <v>2</v>
      </c>
      <c r="H292" s="6" t="s">
        <v>22</v>
      </c>
      <c r="I292" s="6" t="s">
        <v>29</v>
      </c>
      <c r="J292" s="18">
        <v>30</v>
      </c>
      <c r="K292" s="18">
        <v>135</v>
      </c>
      <c r="L292" s="18">
        <v>588</v>
      </c>
      <c r="M292" s="18">
        <v>25146.184000000001</v>
      </c>
      <c r="N292" s="18">
        <v>3</v>
      </c>
      <c r="O292" s="18">
        <v>838.20613333333336</v>
      </c>
      <c r="P292" s="21">
        <v>4.5</v>
      </c>
      <c r="Q292" s="21">
        <v>4.3555555555555552</v>
      </c>
      <c r="R292" s="18">
        <v>7656.9340000000011</v>
      </c>
      <c r="S292" s="24">
        <v>0.30449685725675119</v>
      </c>
      <c r="T292" s="18">
        <v>6683.4340000000011</v>
      </c>
      <c r="U292" s="24">
        <v>0.26578322977355134</v>
      </c>
      <c r="V292" s="12" cm="1">
        <f t="array" ref="V292">SUMPRODUCT((B292=$B:$B)*(M292&lt;$M:$M))+1</f>
        <v>165</v>
      </c>
    </row>
    <row r="293" spans="1:22" x14ac:dyDescent="0.2">
      <c r="A293" s="14" t="str">
        <f t="shared" si="4"/>
        <v>2022Kim Pearson4</v>
      </c>
      <c r="B293" s="5">
        <v>2022</v>
      </c>
      <c r="C293" s="6" t="s">
        <v>297</v>
      </c>
      <c r="D293" s="6">
        <v>332181</v>
      </c>
      <c r="E293" s="6" t="s">
        <v>300</v>
      </c>
      <c r="F293" s="7">
        <v>4</v>
      </c>
      <c r="G293" s="7">
        <v>4</v>
      </c>
      <c r="H293" s="6" t="s">
        <v>31</v>
      </c>
      <c r="I293" s="6" t="s">
        <v>29</v>
      </c>
      <c r="J293" s="18">
        <v>38</v>
      </c>
      <c r="K293" s="18">
        <v>100</v>
      </c>
      <c r="L293" s="18">
        <v>430</v>
      </c>
      <c r="M293" s="18">
        <v>20854.856</v>
      </c>
      <c r="N293" s="18">
        <v>4</v>
      </c>
      <c r="O293" s="18">
        <v>548.81200000000001</v>
      </c>
      <c r="P293" s="21">
        <v>2.6315789473684212</v>
      </c>
      <c r="Q293" s="21">
        <v>4.3</v>
      </c>
      <c r="R293" s="18">
        <v>8522.2559999999994</v>
      </c>
      <c r="S293" s="24">
        <v>0.40864612059656513</v>
      </c>
      <c r="T293" s="18">
        <v>7359.7559999999994</v>
      </c>
      <c r="U293" s="24">
        <v>0.35290370741471433</v>
      </c>
      <c r="V293" s="12" cm="1">
        <f t="array" ref="V293">SUMPRODUCT((B293=$B:$B)*(M293&lt;$M:$M))+1</f>
        <v>178</v>
      </c>
    </row>
    <row r="294" spans="1:22" x14ac:dyDescent="0.2">
      <c r="A294" s="14" t="str">
        <f t="shared" si="4"/>
        <v>2022Kim Pearson5</v>
      </c>
      <c r="B294" s="5">
        <v>2022</v>
      </c>
      <c r="C294" s="6" t="s">
        <v>297</v>
      </c>
      <c r="D294" s="6">
        <v>145784</v>
      </c>
      <c r="E294" s="6" t="s">
        <v>301</v>
      </c>
      <c r="F294" s="7">
        <v>4</v>
      </c>
      <c r="G294" s="7">
        <v>4</v>
      </c>
      <c r="H294" s="6" t="s">
        <v>31</v>
      </c>
      <c r="I294" s="6" t="s">
        <v>29</v>
      </c>
      <c r="J294" s="18">
        <v>36</v>
      </c>
      <c r="K294" s="18">
        <v>82</v>
      </c>
      <c r="L294" s="18">
        <v>496</v>
      </c>
      <c r="M294" s="18">
        <v>20593.632000000001</v>
      </c>
      <c r="N294" s="18">
        <v>5</v>
      </c>
      <c r="O294" s="18">
        <v>572.04533333333336</v>
      </c>
      <c r="P294" s="21">
        <v>2.2777777777777777</v>
      </c>
      <c r="Q294" s="21">
        <v>6.0487804878048781</v>
      </c>
      <c r="R294" s="18">
        <v>8230.4320000000007</v>
      </c>
      <c r="S294" s="24">
        <v>0.39965907907842579</v>
      </c>
      <c r="T294" s="18">
        <v>7141.4320000000007</v>
      </c>
      <c r="U294" s="24">
        <v>0.34677865468315644</v>
      </c>
      <c r="V294" s="12" cm="1">
        <f t="array" ref="V294">SUMPRODUCT((B294=$B:$B)*(M294&lt;$M:$M))+1</f>
        <v>180</v>
      </c>
    </row>
    <row r="295" spans="1:22" x14ac:dyDescent="0.2">
      <c r="A295" s="14" t="str">
        <f t="shared" si="4"/>
        <v>2022Kim Pearson6</v>
      </c>
      <c r="B295" s="5">
        <v>2022</v>
      </c>
      <c r="C295" s="6" t="s">
        <v>297</v>
      </c>
      <c r="D295" s="6">
        <v>868970</v>
      </c>
      <c r="E295" s="6" t="s">
        <v>302</v>
      </c>
      <c r="F295" s="7">
        <v>4</v>
      </c>
      <c r="G295" s="7">
        <v>4</v>
      </c>
      <c r="H295" s="6" t="s">
        <v>31</v>
      </c>
      <c r="I295" s="6" t="s">
        <v>29</v>
      </c>
      <c r="J295" s="18">
        <v>39</v>
      </c>
      <c r="K295" s="18">
        <v>110</v>
      </c>
      <c r="L295" s="18">
        <v>366</v>
      </c>
      <c r="M295" s="18">
        <v>15702.004800000001</v>
      </c>
      <c r="N295" s="18">
        <v>6</v>
      </c>
      <c r="O295" s="18">
        <v>402.61550769230769</v>
      </c>
      <c r="P295" s="21">
        <v>2.8205128205128207</v>
      </c>
      <c r="Q295" s="21">
        <v>3.3272727272727272</v>
      </c>
      <c r="R295" s="18">
        <v>4602.9048000000003</v>
      </c>
      <c r="S295" s="24">
        <v>0.29314121722851594</v>
      </c>
      <c r="T295" s="18">
        <v>3402.9048000000003</v>
      </c>
      <c r="U295" s="24">
        <v>0.21671785503466412</v>
      </c>
      <c r="V295" s="12" cm="1">
        <f t="array" ref="V295">SUMPRODUCT((B295=$B:$B)*(M295&lt;$M:$M))+1</f>
        <v>196</v>
      </c>
    </row>
    <row r="296" spans="1:22" x14ac:dyDescent="0.2">
      <c r="A296" s="14" t="str">
        <f t="shared" si="4"/>
        <v>2022Kim Pearson7</v>
      </c>
      <c r="B296" s="5">
        <v>2022</v>
      </c>
      <c r="C296" s="6" t="s">
        <v>297</v>
      </c>
      <c r="D296" s="6">
        <v>650314</v>
      </c>
      <c r="E296" s="6" t="s">
        <v>303</v>
      </c>
      <c r="F296" s="7">
        <v>4</v>
      </c>
      <c r="G296" s="7">
        <v>4</v>
      </c>
      <c r="H296" s="6" t="s">
        <v>31</v>
      </c>
      <c r="I296" s="6" t="s">
        <v>29</v>
      </c>
      <c r="J296" s="18">
        <v>46</v>
      </c>
      <c r="K296" s="18">
        <v>88</v>
      </c>
      <c r="L296" s="18">
        <v>359</v>
      </c>
      <c r="M296" s="18">
        <v>15246.727999999999</v>
      </c>
      <c r="N296" s="18">
        <v>7</v>
      </c>
      <c r="O296" s="18">
        <v>331.45060869565214</v>
      </c>
      <c r="P296" s="21">
        <v>1.9130434782608696</v>
      </c>
      <c r="Q296" s="21">
        <v>4.0795454545454541</v>
      </c>
      <c r="R296" s="18">
        <v>5237.8779999999988</v>
      </c>
      <c r="S296" s="24">
        <v>0.34354111911749191</v>
      </c>
      <c r="T296" s="18">
        <v>3862.3779999999988</v>
      </c>
      <c r="U296" s="24">
        <v>0.25332504128098821</v>
      </c>
      <c r="V296" s="12" cm="1">
        <f t="array" ref="V296">SUMPRODUCT((B296=$B:$B)*(M296&lt;$M:$M))+1</f>
        <v>200</v>
      </c>
    </row>
    <row r="297" spans="1:22" x14ac:dyDescent="0.2">
      <c r="A297" s="14" t="str">
        <f t="shared" si="4"/>
        <v>2022Kim Pearson8</v>
      </c>
      <c r="B297" s="5">
        <v>2022</v>
      </c>
      <c r="C297" s="6" t="s">
        <v>297</v>
      </c>
      <c r="D297" s="6">
        <v>676623</v>
      </c>
      <c r="E297" s="6" t="s">
        <v>203</v>
      </c>
      <c r="F297" s="7">
        <v>4</v>
      </c>
      <c r="G297" s="7">
        <v>3</v>
      </c>
      <c r="H297" s="6" t="s">
        <v>22</v>
      </c>
      <c r="I297" s="6" t="s">
        <v>34</v>
      </c>
      <c r="J297" s="18">
        <v>63</v>
      </c>
      <c r="K297" s="18">
        <v>105</v>
      </c>
      <c r="L297" s="18">
        <v>399</v>
      </c>
      <c r="M297" s="18">
        <v>14277.189</v>
      </c>
      <c r="N297" s="18">
        <v>8</v>
      </c>
      <c r="O297" s="18">
        <v>226.62204761904763</v>
      </c>
      <c r="P297" s="21">
        <v>1.6666666666666667</v>
      </c>
      <c r="Q297" s="21">
        <v>3.8</v>
      </c>
      <c r="R297" s="18">
        <v>1753.3389999999999</v>
      </c>
      <c r="S297" s="24">
        <v>0.12280701754385964</v>
      </c>
      <c r="T297" s="18">
        <v>-115.16100000000006</v>
      </c>
      <c r="U297" s="24">
        <v>-8.0660835967080111E-3</v>
      </c>
      <c r="V297" s="12" cm="1">
        <f t="array" ref="V297">SUMPRODUCT((B297=$B:$B)*(M297&lt;$M:$M))+1</f>
        <v>207</v>
      </c>
    </row>
    <row r="298" spans="1:22" x14ac:dyDescent="0.2">
      <c r="A298" s="14" t="str">
        <f t="shared" si="4"/>
        <v>2022Kim Pearson9</v>
      </c>
      <c r="B298" s="5">
        <v>2022</v>
      </c>
      <c r="C298" s="6" t="s">
        <v>297</v>
      </c>
      <c r="D298" s="6">
        <v>735008</v>
      </c>
      <c r="E298" s="6" t="s">
        <v>304</v>
      </c>
      <c r="F298" s="7">
        <v>4</v>
      </c>
      <c r="G298" s="7">
        <v>4</v>
      </c>
      <c r="H298" s="6" t="s">
        <v>31</v>
      </c>
      <c r="I298" s="6" t="s">
        <v>34</v>
      </c>
      <c r="J298" s="18">
        <v>35</v>
      </c>
      <c r="K298" s="18">
        <v>72</v>
      </c>
      <c r="L298" s="18">
        <v>267</v>
      </c>
      <c r="M298" s="18">
        <v>12306.664000000001</v>
      </c>
      <c r="N298" s="18">
        <v>9</v>
      </c>
      <c r="O298" s="18">
        <v>351.61897142857146</v>
      </c>
      <c r="P298" s="21">
        <v>2.0571428571428569</v>
      </c>
      <c r="Q298" s="21">
        <v>3.7083333333333335</v>
      </c>
      <c r="R298" s="18">
        <v>4370.264000000001</v>
      </c>
      <c r="S298" s="24">
        <v>0.3551136197429296</v>
      </c>
      <c r="T298" s="18">
        <v>3319.264000000001</v>
      </c>
      <c r="U298" s="24">
        <v>0.26971273449896743</v>
      </c>
      <c r="V298" s="12" cm="1">
        <f t="array" ref="V298">SUMPRODUCT((B298=$B:$B)*(M298&lt;$M:$M))+1</f>
        <v>221</v>
      </c>
    </row>
    <row r="299" spans="1:22" x14ac:dyDescent="0.2">
      <c r="A299" s="14" t="str">
        <f t="shared" si="4"/>
        <v>2022Kim Pearson10</v>
      </c>
      <c r="B299" s="5">
        <v>2022</v>
      </c>
      <c r="C299" s="6" t="s">
        <v>297</v>
      </c>
      <c r="D299" s="6">
        <v>219128</v>
      </c>
      <c r="E299" s="6" t="s">
        <v>305</v>
      </c>
      <c r="F299" s="7">
        <v>4</v>
      </c>
      <c r="G299" s="7">
        <v>4</v>
      </c>
      <c r="H299" s="6" t="s">
        <v>31</v>
      </c>
      <c r="I299" s="6" t="s">
        <v>34</v>
      </c>
      <c r="J299" s="18">
        <v>50</v>
      </c>
      <c r="K299" s="18">
        <v>68</v>
      </c>
      <c r="L299" s="18">
        <v>200</v>
      </c>
      <c r="M299" s="18">
        <v>11873.6</v>
      </c>
      <c r="N299" s="18">
        <v>10</v>
      </c>
      <c r="O299" s="18">
        <v>237.47200000000001</v>
      </c>
      <c r="P299" s="21">
        <v>1.36</v>
      </c>
      <c r="Q299" s="21">
        <v>2.9411764705882355</v>
      </c>
      <c r="R299" s="18">
        <v>3940.6000000000004</v>
      </c>
      <c r="S299" s="24">
        <v>0.33187912680231779</v>
      </c>
      <c r="T299" s="18">
        <v>2472.6000000000004</v>
      </c>
      <c r="U299" s="24">
        <v>0.20824349818083818</v>
      </c>
      <c r="V299" s="12" cm="1">
        <f t="array" ref="V299">SUMPRODUCT((B299=$B:$B)*(M299&lt;$M:$M))+1</f>
        <v>224</v>
      </c>
    </row>
    <row r="300" spans="1:22" x14ac:dyDescent="0.2">
      <c r="A300" s="14" t="str">
        <f t="shared" si="4"/>
        <v>2022Kim Pearson11</v>
      </c>
      <c r="B300" s="5">
        <v>2022</v>
      </c>
      <c r="C300" s="6" t="s">
        <v>297</v>
      </c>
      <c r="D300" s="6">
        <v>317731</v>
      </c>
      <c r="E300" s="6" t="s">
        <v>306</v>
      </c>
      <c r="F300" s="7">
        <v>4</v>
      </c>
      <c r="G300" s="7">
        <v>4</v>
      </c>
      <c r="H300" s="6" t="s">
        <v>31</v>
      </c>
      <c r="I300" s="6" t="s">
        <v>34</v>
      </c>
      <c r="J300" s="18">
        <v>52</v>
      </c>
      <c r="K300" s="18">
        <v>100</v>
      </c>
      <c r="L300" s="18">
        <v>244</v>
      </c>
      <c r="M300" s="18">
        <v>11548.291999999999</v>
      </c>
      <c r="N300" s="18">
        <v>11</v>
      </c>
      <c r="O300" s="18">
        <v>222.08253846153846</v>
      </c>
      <c r="P300" s="21">
        <v>1.9230769230769231</v>
      </c>
      <c r="Q300" s="21">
        <v>2.44</v>
      </c>
      <c r="R300" s="18">
        <v>3181.4419999999991</v>
      </c>
      <c r="S300" s="24">
        <v>0.27549026297568502</v>
      </c>
      <c r="T300" s="18">
        <v>1625.9419999999991</v>
      </c>
      <c r="U300" s="24">
        <v>0.14079501973105626</v>
      </c>
      <c r="V300" s="12" cm="1">
        <f t="array" ref="V300">SUMPRODUCT((B300=$B:$B)*(M300&lt;$M:$M))+1</f>
        <v>227</v>
      </c>
    </row>
    <row r="301" spans="1:22" x14ac:dyDescent="0.2">
      <c r="A301" s="14" t="str">
        <f t="shared" si="4"/>
        <v>2022Kim Pearson12</v>
      </c>
      <c r="B301" s="5">
        <v>2022</v>
      </c>
      <c r="C301" s="6" t="s">
        <v>297</v>
      </c>
      <c r="D301" s="6">
        <v>833290</v>
      </c>
      <c r="E301" s="6" t="s">
        <v>307</v>
      </c>
      <c r="F301" s="7">
        <v>4</v>
      </c>
      <c r="G301" s="7">
        <v>4</v>
      </c>
      <c r="H301" s="6" t="s">
        <v>31</v>
      </c>
      <c r="I301" s="6" t="s">
        <v>34</v>
      </c>
      <c r="J301" s="18">
        <v>37</v>
      </c>
      <c r="K301" s="18">
        <v>140</v>
      </c>
      <c r="L301" s="18">
        <v>302</v>
      </c>
      <c r="M301" s="18">
        <v>11376.35</v>
      </c>
      <c r="N301" s="18">
        <v>12</v>
      </c>
      <c r="O301" s="18">
        <v>307.46891891891892</v>
      </c>
      <c r="P301" s="21">
        <v>3.7837837837837838</v>
      </c>
      <c r="Q301" s="21">
        <v>2.157142857142857</v>
      </c>
      <c r="R301" s="18">
        <v>0</v>
      </c>
      <c r="S301" s="24">
        <v>0</v>
      </c>
      <c r="T301" s="18">
        <v>-1175.5</v>
      </c>
      <c r="U301" s="24">
        <v>-0.10332839619034224</v>
      </c>
      <c r="V301" s="12" cm="1">
        <f t="array" ref="V301">SUMPRODUCT((B301=$B:$B)*(M301&lt;$M:$M))+1</f>
        <v>228</v>
      </c>
    </row>
    <row r="302" spans="1:22" x14ac:dyDescent="0.2">
      <c r="A302" s="14" t="str">
        <f t="shared" si="4"/>
        <v>2022Kim Pearson13</v>
      </c>
      <c r="B302" s="5">
        <v>2022</v>
      </c>
      <c r="C302" s="6" t="s">
        <v>297</v>
      </c>
      <c r="D302" s="6">
        <v>870139</v>
      </c>
      <c r="E302" s="6" t="s">
        <v>97</v>
      </c>
      <c r="F302" s="7">
        <v>4</v>
      </c>
      <c r="G302" s="7">
        <v>3</v>
      </c>
      <c r="H302" s="6" t="s">
        <v>22</v>
      </c>
      <c r="I302" s="6" t="s">
        <v>34</v>
      </c>
      <c r="J302" s="18">
        <v>40</v>
      </c>
      <c r="K302" s="18">
        <v>102</v>
      </c>
      <c r="L302" s="18">
        <v>340</v>
      </c>
      <c r="M302" s="18">
        <v>11259.304</v>
      </c>
      <c r="N302" s="18">
        <v>13</v>
      </c>
      <c r="O302" s="18">
        <v>281.48259999999999</v>
      </c>
      <c r="P302" s="21">
        <v>2.5499999999999998</v>
      </c>
      <c r="Q302" s="21">
        <v>3.3333333333333335</v>
      </c>
      <c r="R302" s="18">
        <v>1206.3539999999994</v>
      </c>
      <c r="S302" s="24">
        <v>0.10714285714285708</v>
      </c>
      <c r="T302" s="18">
        <v>-15.64600000000064</v>
      </c>
      <c r="U302" s="24">
        <v>-1.3896063202486265E-3</v>
      </c>
      <c r="V302" s="12" cm="1">
        <f t="array" ref="V302">SUMPRODUCT((B302=$B:$B)*(M302&lt;$M:$M))+1</f>
        <v>232</v>
      </c>
    </row>
    <row r="303" spans="1:22" x14ac:dyDescent="0.2">
      <c r="A303" s="14" t="str">
        <f t="shared" si="4"/>
        <v>2022Kim Pearson14</v>
      </c>
      <c r="B303" s="5">
        <v>2022</v>
      </c>
      <c r="C303" s="6" t="s">
        <v>297</v>
      </c>
      <c r="D303" s="6">
        <v>331231</v>
      </c>
      <c r="E303" s="6" t="s">
        <v>308</v>
      </c>
      <c r="F303" s="7">
        <v>4</v>
      </c>
      <c r="G303" s="7">
        <v>4</v>
      </c>
      <c r="H303" s="6" t="s">
        <v>31</v>
      </c>
      <c r="I303" s="6" t="s">
        <v>34</v>
      </c>
      <c r="J303" s="18">
        <v>29</v>
      </c>
      <c r="K303" s="18">
        <v>73</v>
      </c>
      <c r="L303" s="18">
        <v>223</v>
      </c>
      <c r="M303" s="18">
        <v>10883.3544</v>
      </c>
      <c r="N303" s="18">
        <v>14</v>
      </c>
      <c r="O303" s="18">
        <v>375.2880827586207</v>
      </c>
      <c r="P303" s="21">
        <v>2.5172413793103448</v>
      </c>
      <c r="Q303" s="21">
        <v>3.0547945205479454</v>
      </c>
      <c r="R303" s="18">
        <v>2265.7543999999998</v>
      </c>
      <c r="S303" s="24">
        <v>0.20818529992922033</v>
      </c>
      <c r="T303" s="18">
        <v>1381.2543999999998</v>
      </c>
      <c r="U303" s="24">
        <v>0.12691440058223225</v>
      </c>
      <c r="V303" s="12" cm="1">
        <f t="array" ref="V303">SUMPRODUCT((B303=$B:$B)*(M303&lt;$M:$M))+1</f>
        <v>236</v>
      </c>
    </row>
    <row r="304" spans="1:22" x14ac:dyDescent="0.2">
      <c r="A304" s="14" t="str">
        <f t="shared" si="4"/>
        <v>2022Kim Pearson15</v>
      </c>
      <c r="B304" s="5">
        <v>2022</v>
      </c>
      <c r="C304" s="6" t="s">
        <v>297</v>
      </c>
      <c r="D304" s="6">
        <v>725619</v>
      </c>
      <c r="E304" s="6" t="s">
        <v>309</v>
      </c>
      <c r="F304" s="7">
        <v>4</v>
      </c>
      <c r="G304" s="7">
        <v>4</v>
      </c>
      <c r="H304" s="6" t="s">
        <v>31</v>
      </c>
      <c r="I304" s="6" t="s">
        <v>34</v>
      </c>
      <c r="J304" s="18">
        <v>29</v>
      </c>
      <c r="K304" s="18">
        <v>99</v>
      </c>
      <c r="L304" s="18">
        <v>281</v>
      </c>
      <c r="M304" s="18">
        <v>10802.3778</v>
      </c>
      <c r="N304" s="18">
        <v>15</v>
      </c>
      <c r="O304" s="18">
        <v>372.49578620689658</v>
      </c>
      <c r="P304" s="21">
        <v>3.4137931034482758</v>
      </c>
      <c r="Q304" s="21">
        <v>2.8383838383838382</v>
      </c>
      <c r="R304" s="18">
        <v>1585.1278000000002</v>
      </c>
      <c r="S304" s="24">
        <v>0.14673878560329562</v>
      </c>
      <c r="T304" s="18">
        <v>675.62780000000021</v>
      </c>
      <c r="U304" s="24">
        <v>6.2544359446491518E-2</v>
      </c>
      <c r="V304" s="12" cm="1">
        <f t="array" ref="V304">SUMPRODUCT((B304=$B:$B)*(M304&lt;$M:$M))+1</f>
        <v>239</v>
      </c>
    </row>
    <row r="305" spans="1:22" x14ac:dyDescent="0.2">
      <c r="A305" s="14" t="str">
        <f t="shared" si="4"/>
        <v>2022Kim Pearson16</v>
      </c>
      <c r="B305" s="5">
        <v>2022</v>
      </c>
      <c r="C305" s="6" t="s">
        <v>297</v>
      </c>
      <c r="D305" s="6">
        <v>521200</v>
      </c>
      <c r="E305" s="6" t="s">
        <v>310</v>
      </c>
      <c r="F305" s="7">
        <v>4</v>
      </c>
      <c r="G305" s="7">
        <v>4</v>
      </c>
      <c r="H305" s="6" t="s">
        <v>31</v>
      </c>
      <c r="I305" s="6" t="s">
        <v>34</v>
      </c>
      <c r="J305" s="18">
        <v>42</v>
      </c>
      <c r="K305" s="18">
        <v>61</v>
      </c>
      <c r="L305" s="18">
        <v>237</v>
      </c>
      <c r="M305" s="18">
        <v>10763.7336</v>
      </c>
      <c r="N305" s="18">
        <v>16</v>
      </c>
      <c r="O305" s="18">
        <v>256.27937142857144</v>
      </c>
      <c r="P305" s="21">
        <v>1.4523809523809523</v>
      </c>
      <c r="Q305" s="21">
        <v>3.8852459016393444</v>
      </c>
      <c r="R305" s="18">
        <v>3233.9335999999994</v>
      </c>
      <c r="S305" s="24">
        <v>0.30044719798713704</v>
      </c>
      <c r="T305" s="18">
        <v>1996.9335999999994</v>
      </c>
      <c r="U305" s="24">
        <v>0.18552424968971729</v>
      </c>
      <c r="V305" s="12" cm="1">
        <f t="array" ref="V305">SUMPRODUCT((B305=$B:$B)*(M305&lt;$M:$M))+1</f>
        <v>240</v>
      </c>
    </row>
    <row r="306" spans="1:22" x14ac:dyDescent="0.2">
      <c r="A306" s="14" t="str">
        <f t="shared" si="4"/>
        <v>2022Kim Pearson17</v>
      </c>
      <c r="B306" s="5">
        <v>2022</v>
      </c>
      <c r="C306" s="6" t="s">
        <v>297</v>
      </c>
      <c r="D306" s="6">
        <v>519375</v>
      </c>
      <c r="E306" s="6" t="s">
        <v>311</v>
      </c>
      <c r="F306" s="7">
        <v>4</v>
      </c>
      <c r="G306" s="7">
        <v>4</v>
      </c>
      <c r="H306" s="6" t="s">
        <v>31</v>
      </c>
      <c r="I306" s="6" t="s">
        <v>34</v>
      </c>
      <c r="J306" s="18">
        <v>46</v>
      </c>
      <c r="K306" s="18">
        <v>89</v>
      </c>
      <c r="L306" s="18">
        <v>224</v>
      </c>
      <c r="M306" s="18">
        <v>10194.8024</v>
      </c>
      <c r="N306" s="18">
        <v>17</v>
      </c>
      <c r="O306" s="18">
        <v>221.62613913043478</v>
      </c>
      <c r="P306" s="21">
        <v>1.9347826086956521</v>
      </c>
      <c r="Q306" s="21">
        <v>2.5168539325842696</v>
      </c>
      <c r="R306" s="18">
        <v>3032.1024000000007</v>
      </c>
      <c r="S306" s="24">
        <v>0.29741649529175773</v>
      </c>
      <c r="T306" s="18">
        <v>1656.1024000000007</v>
      </c>
      <c r="U306" s="24">
        <v>0.16244575765391986</v>
      </c>
      <c r="V306" s="12" cm="1">
        <f t="array" ref="V306">SUMPRODUCT((B306=$B:$B)*(M306&lt;$M:$M))+1</f>
        <v>246</v>
      </c>
    </row>
    <row r="307" spans="1:22" x14ac:dyDescent="0.2">
      <c r="A307" s="14" t="str">
        <f t="shared" si="4"/>
        <v>2022Kim Pearson18</v>
      </c>
      <c r="B307" s="5">
        <v>2022</v>
      </c>
      <c r="C307" s="6" t="s">
        <v>297</v>
      </c>
      <c r="D307" s="6">
        <v>250641</v>
      </c>
      <c r="E307" s="6" t="s">
        <v>312</v>
      </c>
      <c r="F307" s="7">
        <v>4</v>
      </c>
      <c r="G307" s="7">
        <v>4</v>
      </c>
      <c r="H307" s="6" t="s">
        <v>31</v>
      </c>
      <c r="I307" s="6" t="s">
        <v>34</v>
      </c>
      <c r="J307" s="18">
        <v>31</v>
      </c>
      <c r="K307" s="18">
        <v>73</v>
      </c>
      <c r="L307" s="18">
        <v>215</v>
      </c>
      <c r="M307" s="18">
        <v>10165.572</v>
      </c>
      <c r="N307" s="18">
        <v>18</v>
      </c>
      <c r="O307" s="18">
        <v>327.92167741935486</v>
      </c>
      <c r="P307" s="21">
        <v>2.3548387096774195</v>
      </c>
      <c r="Q307" s="21">
        <v>2.9452054794520546</v>
      </c>
      <c r="R307" s="18">
        <v>2806.5219999999999</v>
      </c>
      <c r="S307" s="24">
        <v>0.27608107049952524</v>
      </c>
      <c r="T307" s="18">
        <v>1866.0219999999999</v>
      </c>
      <c r="U307" s="24">
        <v>0.18356291215093454</v>
      </c>
      <c r="V307" s="12" cm="1">
        <f t="array" ref="V307">SUMPRODUCT((B307=$B:$B)*(M307&lt;$M:$M))+1</f>
        <v>247</v>
      </c>
    </row>
    <row r="308" spans="1:22" x14ac:dyDescent="0.2">
      <c r="A308" s="14" t="str">
        <f t="shared" si="4"/>
        <v>2022Kim Pearson19</v>
      </c>
      <c r="B308" s="5">
        <v>2022</v>
      </c>
      <c r="C308" s="6" t="s">
        <v>297</v>
      </c>
      <c r="D308" s="6">
        <v>469339</v>
      </c>
      <c r="E308" s="6" t="s">
        <v>146</v>
      </c>
      <c r="F308" s="7">
        <v>4</v>
      </c>
      <c r="G308" s="7">
        <v>3</v>
      </c>
      <c r="H308" s="6" t="s">
        <v>22</v>
      </c>
      <c r="I308" s="6" t="s">
        <v>34</v>
      </c>
      <c r="J308" s="18">
        <v>29</v>
      </c>
      <c r="K308" s="18">
        <v>72</v>
      </c>
      <c r="L308" s="18">
        <v>217</v>
      </c>
      <c r="M308" s="18">
        <v>9410.2639999999992</v>
      </c>
      <c r="N308" s="18">
        <v>19</v>
      </c>
      <c r="O308" s="18">
        <v>324.49186206896547</v>
      </c>
      <c r="P308" s="21">
        <v>2.4827586206896552</v>
      </c>
      <c r="Q308" s="21">
        <v>3.0138888888888888</v>
      </c>
      <c r="R308" s="18">
        <v>3263.5139999999992</v>
      </c>
      <c r="S308" s="24">
        <v>0.34680366034364174</v>
      </c>
      <c r="T308" s="18">
        <v>2381.0139999999992</v>
      </c>
      <c r="U308" s="24">
        <v>0.25302308203042967</v>
      </c>
      <c r="V308" s="12" cm="1">
        <f t="array" ref="V308">SUMPRODUCT((B308=$B:$B)*(M308&lt;$M:$M))+1</f>
        <v>259</v>
      </c>
    </row>
    <row r="309" spans="1:22" x14ac:dyDescent="0.2">
      <c r="A309" s="14" t="str">
        <f t="shared" si="4"/>
        <v>2022Kim Pearson20</v>
      </c>
      <c r="B309" s="5">
        <v>2022</v>
      </c>
      <c r="C309" s="6" t="s">
        <v>297</v>
      </c>
      <c r="D309" s="6">
        <v>316008</v>
      </c>
      <c r="E309" s="6" t="s">
        <v>42</v>
      </c>
      <c r="F309" s="7">
        <v>4</v>
      </c>
      <c r="G309" s="7">
        <v>1</v>
      </c>
      <c r="H309" s="6" t="s">
        <v>22</v>
      </c>
      <c r="I309" s="6" t="s">
        <v>34</v>
      </c>
      <c r="J309" s="18">
        <v>50</v>
      </c>
      <c r="K309" s="18">
        <v>104</v>
      </c>
      <c r="L309" s="18">
        <v>266</v>
      </c>
      <c r="M309" s="18">
        <v>8929.2780000000002</v>
      </c>
      <c r="N309" s="18">
        <v>20</v>
      </c>
      <c r="O309" s="18">
        <v>178.58556000000002</v>
      </c>
      <c r="P309" s="21">
        <v>2.08</v>
      </c>
      <c r="Q309" s="21">
        <v>2.5576923076923075</v>
      </c>
      <c r="R309" s="18">
        <v>1096.5780000000004</v>
      </c>
      <c r="S309" s="24">
        <v>0.1228070175438597</v>
      </c>
      <c r="T309" s="18">
        <v>-406.42199999999957</v>
      </c>
      <c r="U309" s="24">
        <v>-4.5515662072566174E-2</v>
      </c>
      <c r="V309" s="12" cm="1">
        <f t="array" ref="V309">SUMPRODUCT((B309=$B:$B)*(M309&lt;$M:$M))+1</f>
        <v>264</v>
      </c>
    </row>
    <row r="310" spans="1:22" x14ac:dyDescent="0.2">
      <c r="A310" s="14" t="str">
        <f t="shared" si="4"/>
        <v>2022Kim Pearson21</v>
      </c>
      <c r="B310" s="5">
        <v>2022</v>
      </c>
      <c r="C310" s="6" t="s">
        <v>297</v>
      </c>
      <c r="D310" s="6">
        <v>733583</v>
      </c>
      <c r="E310" s="6" t="s">
        <v>313</v>
      </c>
      <c r="F310" s="7">
        <v>4</v>
      </c>
      <c r="G310" s="7">
        <v>4</v>
      </c>
      <c r="H310" s="6" t="s">
        <v>31</v>
      </c>
      <c r="I310" s="6" t="s">
        <v>34</v>
      </c>
      <c r="J310" s="18">
        <v>48</v>
      </c>
      <c r="K310" s="18">
        <v>84</v>
      </c>
      <c r="L310" s="18">
        <v>192</v>
      </c>
      <c r="M310" s="18">
        <v>8329.6640000000007</v>
      </c>
      <c r="N310" s="18">
        <v>21</v>
      </c>
      <c r="O310" s="18">
        <v>173.53466666666668</v>
      </c>
      <c r="P310" s="21">
        <v>1.75</v>
      </c>
      <c r="Q310" s="21">
        <v>2.2857142857142856</v>
      </c>
      <c r="R310" s="18">
        <v>2976.2140000000009</v>
      </c>
      <c r="S310" s="24">
        <v>0.35730300766033307</v>
      </c>
      <c r="T310" s="18">
        <v>1548.2140000000009</v>
      </c>
      <c r="U310" s="24">
        <v>0.18586752118692912</v>
      </c>
      <c r="V310" s="12" cm="1">
        <f t="array" ref="V310">SUMPRODUCT((B310=$B:$B)*(M310&lt;$M:$M))+1</f>
        <v>277</v>
      </c>
    </row>
    <row r="311" spans="1:22" x14ac:dyDescent="0.2">
      <c r="A311" s="14" t="str">
        <f t="shared" si="4"/>
        <v>2022Kim Pearson22</v>
      </c>
      <c r="B311" s="5">
        <v>2022</v>
      </c>
      <c r="C311" s="6" t="s">
        <v>297</v>
      </c>
      <c r="D311" s="6">
        <v>104983</v>
      </c>
      <c r="E311" s="6" t="s">
        <v>314</v>
      </c>
      <c r="F311" s="7">
        <v>4</v>
      </c>
      <c r="G311" s="7">
        <v>4</v>
      </c>
      <c r="H311" s="6" t="s">
        <v>31</v>
      </c>
      <c r="I311" s="6" t="s">
        <v>34</v>
      </c>
      <c r="J311" s="18">
        <v>39</v>
      </c>
      <c r="K311" s="18">
        <v>94</v>
      </c>
      <c r="L311" s="18">
        <v>175</v>
      </c>
      <c r="M311" s="18">
        <v>8273.7999999999993</v>
      </c>
      <c r="N311" s="18">
        <v>22</v>
      </c>
      <c r="O311" s="18">
        <v>212.14871794871792</v>
      </c>
      <c r="P311" s="21">
        <v>2.4102564102564101</v>
      </c>
      <c r="Q311" s="21">
        <v>1.8617021276595744</v>
      </c>
      <c r="R311" s="18">
        <v>3044.3999999999996</v>
      </c>
      <c r="S311" s="24">
        <v>0.36795668254006625</v>
      </c>
      <c r="T311" s="18">
        <v>1859.3999999999996</v>
      </c>
      <c r="U311" s="24">
        <v>0.2247334960961106</v>
      </c>
      <c r="V311" s="12" cm="1">
        <f t="array" ref="V311">SUMPRODUCT((B311=$B:$B)*(M311&lt;$M:$M))+1</f>
        <v>278</v>
      </c>
    </row>
    <row r="312" spans="1:22" x14ac:dyDescent="0.2">
      <c r="A312" s="14" t="str">
        <f t="shared" si="4"/>
        <v>2022Kim Pearson23</v>
      </c>
      <c r="B312" s="5">
        <v>2022</v>
      </c>
      <c r="C312" s="6" t="s">
        <v>297</v>
      </c>
      <c r="D312" s="6">
        <v>444980</v>
      </c>
      <c r="E312" s="6" t="s">
        <v>315</v>
      </c>
      <c r="F312" s="7">
        <v>4</v>
      </c>
      <c r="G312" s="7">
        <v>4</v>
      </c>
      <c r="H312" s="6" t="s">
        <v>31</v>
      </c>
      <c r="I312" s="6" t="s">
        <v>34</v>
      </c>
      <c r="J312" s="18">
        <v>35</v>
      </c>
      <c r="K312" s="18">
        <v>62</v>
      </c>
      <c r="L312" s="18">
        <v>170</v>
      </c>
      <c r="M312" s="18">
        <v>7758.31</v>
      </c>
      <c r="N312" s="18">
        <v>23</v>
      </c>
      <c r="O312" s="18">
        <v>221.66600000000003</v>
      </c>
      <c r="P312" s="21">
        <v>1.7714285714285714</v>
      </c>
      <c r="Q312" s="21">
        <v>2.7419354838709675</v>
      </c>
      <c r="R312" s="18">
        <v>1852.1600000000008</v>
      </c>
      <c r="S312" s="24">
        <v>0.23873240435094764</v>
      </c>
      <c r="T312" s="18">
        <v>810.16000000000076</v>
      </c>
      <c r="U312" s="24">
        <v>0.10442480385547893</v>
      </c>
      <c r="V312" s="12" cm="1">
        <f t="array" ref="V312">SUMPRODUCT((B312=$B:$B)*(M312&lt;$M:$M))+1</f>
        <v>289</v>
      </c>
    </row>
    <row r="313" spans="1:22" x14ac:dyDescent="0.2">
      <c r="A313" s="14" t="str">
        <f t="shared" si="4"/>
        <v>2022Kim Pearson24</v>
      </c>
      <c r="B313" s="5">
        <v>2022</v>
      </c>
      <c r="C313" s="6" t="s">
        <v>297</v>
      </c>
      <c r="D313" s="6">
        <v>116138</v>
      </c>
      <c r="E313" s="6" t="s">
        <v>246</v>
      </c>
      <c r="F313" s="7">
        <v>4</v>
      </c>
      <c r="G313" s="7">
        <v>5</v>
      </c>
      <c r="H313" s="6" t="s">
        <v>22</v>
      </c>
      <c r="I313" s="6" t="s">
        <v>34</v>
      </c>
      <c r="J313" s="18">
        <v>32</v>
      </c>
      <c r="K313" s="18">
        <v>93</v>
      </c>
      <c r="L313" s="18">
        <v>258</v>
      </c>
      <c r="M313" s="18">
        <v>7344.5069999999996</v>
      </c>
      <c r="N313" s="18">
        <v>24</v>
      </c>
      <c r="O313" s="18">
        <v>229.51584374999999</v>
      </c>
      <c r="P313" s="21">
        <v>2.90625</v>
      </c>
      <c r="Q313" s="21">
        <v>2.774193548387097</v>
      </c>
      <c r="R313" s="18">
        <v>901.95699999999943</v>
      </c>
      <c r="S313" s="24">
        <v>0.12280701754385957</v>
      </c>
      <c r="T313" s="18">
        <v>-85.043000000000575</v>
      </c>
      <c r="U313" s="24">
        <v>-1.1579129817699211E-2</v>
      </c>
      <c r="V313" s="12" cm="1">
        <f t="array" ref="V313">SUMPRODUCT((B313=$B:$B)*(M313&lt;$M:$M))+1</f>
        <v>298</v>
      </c>
    </row>
    <row r="314" spans="1:22" x14ac:dyDescent="0.2">
      <c r="A314" s="14" t="str">
        <f t="shared" si="4"/>
        <v>2022Kim Pearson25</v>
      </c>
      <c r="B314" s="5">
        <v>2022</v>
      </c>
      <c r="C314" s="6" t="s">
        <v>297</v>
      </c>
      <c r="D314" s="6">
        <v>736536</v>
      </c>
      <c r="E314" s="6" t="s">
        <v>316</v>
      </c>
      <c r="F314" s="7">
        <v>4</v>
      </c>
      <c r="G314" s="7">
        <v>4</v>
      </c>
      <c r="H314" s="6" t="s">
        <v>31</v>
      </c>
      <c r="I314" s="6" t="s">
        <v>34</v>
      </c>
      <c r="J314" s="18">
        <v>12</v>
      </c>
      <c r="K314" s="18">
        <v>63</v>
      </c>
      <c r="L314" s="18">
        <v>187</v>
      </c>
      <c r="M314" s="18">
        <v>6970.55</v>
      </c>
      <c r="N314" s="18">
        <v>25</v>
      </c>
      <c r="O314" s="18">
        <v>580.87916666666672</v>
      </c>
      <c r="P314" s="21">
        <v>5.25</v>
      </c>
      <c r="Q314" s="21">
        <v>2.9682539682539684</v>
      </c>
      <c r="R314" s="18">
        <v>0</v>
      </c>
      <c r="S314" s="24">
        <v>0</v>
      </c>
      <c r="T314" s="18">
        <v>-396.5</v>
      </c>
      <c r="U314" s="24">
        <v>-5.6882168551979397E-2</v>
      </c>
      <c r="V314" s="12" cm="1">
        <f t="array" ref="V314">SUMPRODUCT((B314=$B:$B)*(M314&lt;$M:$M))+1</f>
        <v>305</v>
      </c>
    </row>
    <row r="315" spans="1:22" x14ac:dyDescent="0.2">
      <c r="A315" s="14" t="str">
        <f t="shared" si="4"/>
        <v>2022Kim Pearson26</v>
      </c>
      <c r="B315" s="5">
        <v>2022</v>
      </c>
      <c r="C315" s="6" t="s">
        <v>297</v>
      </c>
      <c r="D315" s="6">
        <v>270575</v>
      </c>
      <c r="E315" s="6" t="s">
        <v>317</v>
      </c>
      <c r="F315" s="7">
        <v>4</v>
      </c>
      <c r="G315" s="7">
        <v>4</v>
      </c>
      <c r="H315" s="6" t="s">
        <v>31</v>
      </c>
      <c r="I315" s="6" t="s">
        <v>34</v>
      </c>
      <c r="J315" s="18">
        <v>46</v>
      </c>
      <c r="K315" s="18">
        <v>64</v>
      </c>
      <c r="L315" s="18">
        <v>163</v>
      </c>
      <c r="M315" s="18">
        <v>6426.259</v>
      </c>
      <c r="N315" s="18">
        <v>26</v>
      </c>
      <c r="O315" s="18">
        <v>139.70128260869566</v>
      </c>
      <c r="P315" s="21">
        <v>1.3913043478260869</v>
      </c>
      <c r="Q315" s="21">
        <v>2.546875</v>
      </c>
      <c r="R315" s="18">
        <v>1731.259</v>
      </c>
      <c r="S315" s="24">
        <v>0.26940386311849551</v>
      </c>
      <c r="T315" s="18">
        <v>379.25900000000001</v>
      </c>
      <c r="U315" s="24">
        <v>5.9017073541542599E-2</v>
      </c>
      <c r="V315" s="12" cm="1">
        <f t="array" ref="V315">SUMPRODUCT((B315=$B:$B)*(M315&lt;$M:$M))+1</f>
        <v>317</v>
      </c>
    </row>
    <row r="316" spans="1:22" x14ac:dyDescent="0.2">
      <c r="A316" s="14" t="str">
        <f t="shared" si="4"/>
        <v>2022Kim Pearson27</v>
      </c>
      <c r="B316" s="5">
        <v>2022</v>
      </c>
      <c r="C316" s="6" t="s">
        <v>297</v>
      </c>
      <c r="D316" s="6">
        <v>427110</v>
      </c>
      <c r="E316" s="6" t="s">
        <v>318</v>
      </c>
      <c r="F316" s="7">
        <v>4</v>
      </c>
      <c r="G316" s="7">
        <v>4</v>
      </c>
      <c r="H316" s="6" t="s">
        <v>31</v>
      </c>
      <c r="I316" s="6" t="s">
        <v>34</v>
      </c>
      <c r="J316" s="18">
        <v>36</v>
      </c>
      <c r="K316" s="18">
        <v>54</v>
      </c>
      <c r="L316" s="18">
        <v>169</v>
      </c>
      <c r="M316" s="18">
        <v>6259.9031999999997</v>
      </c>
      <c r="N316" s="18">
        <v>27</v>
      </c>
      <c r="O316" s="18">
        <v>173.8862</v>
      </c>
      <c r="P316" s="21">
        <v>1.5</v>
      </c>
      <c r="Q316" s="21">
        <v>3.1296296296296298</v>
      </c>
      <c r="R316" s="18">
        <v>2038.4531999999999</v>
      </c>
      <c r="S316" s="24">
        <v>0.32563653699948586</v>
      </c>
      <c r="T316" s="18">
        <v>976.45319999999992</v>
      </c>
      <c r="U316" s="24">
        <v>0.15598535133897917</v>
      </c>
      <c r="V316" s="12" cm="1">
        <f t="array" ref="V316">SUMPRODUCT((B316=$B:$B)*(M316&lt;$M:$M))+1</f>
        <v>320</v>
      </c>
    </row>
    <row r="317" spans="1:22" x14ac:dyDescent="0.2">
      <c r="A317" s="14" t="str">
        <f t="shared" si="4"/>
        <v>2022Kim Pearson28</v>
      </c>
      <c r="B317" s="5">
        <v>2022</v>
      </c>
      <c r="C317" s="6" t="s">
        <v>297</v>
      </c>
      <c r="D317" s="6">
        <v>352289</v>
      </c>
      <c r="E317" s="6" t="s">
        <v>319</v>
      </c>
      <c r="F317" s="7">
        <v>4</v>
      </c>
      <c r="G317" s="7">
        <v>4</v>
      </c>
      <c r="H317" s="6" t="s">
        <v>31</v>
      </c>
      <c r="I317" s="6" t="s">
        <v>34</v>
      </c>
      <c r="J317" s="18">
        <v>12</v>
      </c>
      <c r="K317" s="18">
        <v>32</v>
      </c>
      <c r="L317" s="18">
        <v>119</v>
      </c>
      <c r="M317" s="18">
        <v>6036.6480000000001</v>
      </c>
      <c r="N317" s="18">
        <v>28</v>
      </c>
      <c r="O317" s="18">
        <v>503.05400000000003</v>
      </c>
      <c r="P317" s="21">
        <v>2.6666666666666665</v>
      </c>
      <c r="Q317" s="21">
        <v>3.71875</v>
      </c>
      <c r="R317" s="18">
        <v>1858.848</v>
      </c>
      <c r="S317" s="24">
        <v>0.30792718077979697</v>
      </c>
      <c r="T317" s="18">
        <v>1490.848</v>
      </c>
      <c r="U317" s="24">
        <v>0.24696619713456872</v>
      </c>
      <c r="V317" s="12" cm="1">
        <f t="array" ref="V317">SUMPRODUCT((B317=$B:$B)*(M317&lt;$M:$M))+1</f>
        <v>324</v>
      </c>
    </row>
    <row r="318" spans="1:22" x14ac:dyDescent="0.2">
      <c r="A318" s="14" t="str">
        <f t="shared" si="4"/>
        <v>2022Kim Pearson29</v>
      </c>
      <c r="B318" s="5">
        <v>2022</v>
      </c>
      <c r="C318" s="6" t="s">
        <v>297</v>
      </c>
      <c r="D318" s="6">
        <v>758545</v>
      </c>
      <c r="E318" s="6" t="s">
        <v>320</v>
      </c>
      <c r="F318" s="7">
        <v>4</v>
      </c>
      <c r="G318" s="7">
        <v>4</v>
      </c>
      <c r="H318" s="6" t="s">
        <v>31</v>
      </c>
      <c r="I318" s="6" t="s">
        <v>34</v>
      </c>
      <c r="J318" s="18">
        <v>23</v>
      </c>
      <c r="K318" s="18">
        <v>35</v>
      </c>
      <c r="L318" s="18">
        <v>125</v>
      </c>
      <c r="M318" s="18">
        <v>5512.86</v>
      </c>
      <c r="N318" s="18">
        <v>29</v>
      </c>
      <c r="O318" s="18">
        <v>239.68956521739128</v>
      </c>
      <c r="P318" s="21">
        <v>1.5217391304347827</v>
      </c>
      <c r="Q318" s="21">
        <v>3.5714285714285716</v>
      </c>
      <c r="R318" s="18">
        <v>1478.2099999999996</v>
      </c>
      <c r="S318" s="24">
        <v>0.26813849798471207</v>
      </c>
      <c r="T318" s="18">
        <v>799.20999999999958</v>
      </c>
      <c r="U318" s="24">
        <v>0.14497193834053462</v>
      </c>
      <c r="V318" s="12" cm="1">
        <f t="array" ref="V318">SUMPRODUCT((B318=$B:$B)*(M318&lt;$M:$M))+1</f>
        <v>333</v>
      </c>
    </row>
    <row r="319" spans="1:22" x14ac:dyDescent="0.2">
      <c r="A319" s="14" t="str">
        <f t="shared" si="4"/>
        <v>2022Kim Pearson30</v>
      </c>
      <c r="B319" s="5">
        <v>2022</v>
      </c>
      <c r="C319" s="6" t="s">
        <v>297</v>
      </c>
      <c r="D319" s="6">
        <v>601052</v>
      </c>
      <c r="E319" s="6" t="s">
        <v>321</v>
      </c>
      <c r="F319" s="7">
        <v>4</v>
      </c>
      <c r="G319" s="7">
        <v>4</v>
      </c>
      <c r="H319" s="6" t="s">
        <v>31</v>
      </c>
      <c r="I319" s="6" t="s">
        <v>34</v>
      </c>
      <c r="J319" s="18">
        <v>16</v>
      </c>
      <c r="K319" s="18">
        <v>38</v>
      </c>
      <c r="L319" s="18">
        <v>101</v>
      </c>
      <c r="M319" s="18">
        <v>5265.5919999999996</v>
      </c>
      <c r="N319" s="18">
        <v>30</v>
      </c>
      <c r="O319" s="18">
        <v>329.09949999999998</v>
      </c>
      <c r="P319" s="21">
        <v>2.375</v>
      </c>
      <c r="Q319" s="21">
        <v>2.6578947368421053</v>
      </c>
      <c r="R319" s="18">
        <v>2021.4919999999997</v>
      </c>
      <c r="S319" s="24">
        <v>0.38390593118494554</v>
      </c>
      <c r="T319" s="18">
        <v>1535.4919999999997</v>
      </c>
      <c r="U319" s="24">
        <v>0.29160861684688061</v>
      </c>
      <c r="V319" s="12" cm="1">
        <f t="array" ref="V319">SUMPRODUCT((B319=$B:$B)*(M319&lt;$M:$M))+1</f>
        <v>339</v>
      </c>
    </row>
    <row r="320" spans="1:22" x14ac:dyDescent="0.2">
      <c r="A320" s="14" t="str">
        <f t="shared" si="4"/>
        <v>2022Kim Pearson31</v>
      </c>
      <c r="B320" s="5">
        <v>2022</v>
      </c>
      <c r="C320" s="6" t="s">
        <v>297</v>
      </c>
      <c r="D320" s="6">
        <v>315225</v>
      </c>
      <c r="E320" s="6" t="s">
        <v>322</v>
      </c>
      <c r="F320" s="7">
        <v>4</v>
      </c>
      <c r="G320" s="7">
        <v>4</v>
      </c>
      <c r="H320" s="6" t="s">
        <v>31</v>
      </c>
      <c r="I320" s="6" t="s">
        <v>34</v>
      </c>
      <c r="J320" s="18">
        <v>18</v>
      </c>
      <c r="K320" s="18">
        <v>45</v>
      </c>
      <c r="L320" s="18">
        <v>99</v>
      </c>
      <c r="M320" s="18">
        <v>5021.8069999999998</v>
      </c>
      <c r="N320" s="18">
        <v>31</v>
      </c>
      <c r="O320" s="18">
        <v>278.98927777777777</v>
      </c>
      <c r="P320" s="21">
        <v>2.5</v>
      </c>
      <c r="Q320" s="21">
        <v>2.2000000000000002</v>
      </c>
      <c r="R320" s="18">
        <v>1136.2069999999999</v>
      </c>
      <c r="S320" s="24">
        <v>0.22625461313029352</v>
      </c>
      <c r="T320" s="18">
        <v>587.70699999999988</v>
      </c>
      <c r="U320" s="24">
        <v>0.11703098107912151</v>
      </c>
      <c r="V320" s="12" cm="1">
        <f t="array" ref="V320">SUMPRODUCT((B320=$B:$B)*(M320&lt;$M:$M))+1</f>
        <v>347</v>
      </c>
    </row>
    <row r="321" spans="1:22" x14ac:dyDescent="0.2">
      <c r="A321" s="14" t="str">
        <f t="shared" si="4"/>
        <v>2022Kim Pearson32</v>
      </c>
      <c r="B321" s="5">
        <v>2022</v>
      </c>
      <c r="C321" s="6" t="s">
        <v>297</v>
      </c>
      <c r="D321" s="6">
        <v>726602</v>
      </c>
      <c r="E321" s="6" t="s">
        <v>323</v>
      </c>
      <c r="F321" s="7">
        <v>4</v>
      </c>
      <c r="G321" s="7">
        <v>4</v>
      </c>
      <c r="H321" s="6" t="s">
        <v>31</v>
      </c>
      <c r="I321" s="6" t="s">
        <v>34</v>
      </c>
      <c r="J321" s="18">
        <v>29</v>
      </c>
      <c r="K321" s="18">
        <v>43</v>
      </c>
      <c r="L321" s="18">
        <v>124</v>
      </c>
      <c r="M321" s="18">
        <v>4433.9023999999999</v>
      </c>
      <c r="N321" s="18">
        <v>32</v>
      </c>
      <c r="O321" s="18">
        <v>152.89318620689656</v>
      </c>
      <c r="P321" s="21">
        <v>1.4827586206896552</v>
      </c>
      <c r="Q321" s="21">
        <v>2.8837209302325579</v>
      </c>
      <c r="R321" s="18">
        <v>1586.1023999999998</v>
      </c>
      <c r="S321" s="24">
        <v>0.35772154118683347</v>
      </c>
      <c r="T321" s="18">
        <v>731.10239999999976</v>
      </c>
      <c r="U321" s="24">
        <v>0.16488915046934721</v>
      </c>
      <c r="V321" s="12" cm="1">
        <f t="array" ref="V321">SUMPRODUCT((B321=$B:$B)*(M321&lt;$M:$M))+1</f>
        <v>363</v>
      </c>
    </row>
    <row r="322" spans="1:22" x14ac:dyDescent="0.2">
      <c r="A322" s="14" t="str">
        <f t="shared" ref="A322:A385" si="5">B322&amp;C322&amp;N322</f>
        <v>2022Kim Pearson33</v>
      </c>
      <c r="B322" s="5">
        <v>2022</v>
      </c>
      <c r="C322" s="6" t="s">
        <v>297</v>
      </c>
      <c r="D322" s="6">
        <v>916061</v>
      </c>
      <c r="E322" s="6" t="s">
        <v>324</v>
      </c>
      <c r="F322" s="7">
        <v>4</v>
      </c>
      <c r="G322" s="7">
        <v>4</v>
      </c>
      <c r="H322" s="6" t="s">
        <v>31</v>
      </c>
      <c r="I322" s="6" t="s">
        <v>34</v>
      </c>
      <c r="J322" s="18">
        <v>25</v>
      </c>
      <c r="K322" s="18">
        <v>43</v>
      </c>
      <c r="L322" s="18">
        <v>86</v>
      </c>
      <c r="M322" s="18">
        <v>4231.5407999999998</v>
      </c>
      <c r="N322" s="18">
        <v>33</v>
      </c>
      <c r="O322" s="18">
        <v>169.26163199999999</v>
      </c>
      <c r="P322" s="21">
        <v>1.72</v>
      </c>
      <c r="Q322" s="21">
        <v>2</v>
      </c>
      <c r="R322" s="18">
        <v>1242.1907999999999</v>
      </c>
      <c r="S322" s="24">
        <v>0.2935551986170144</v>
      </c>
      <c r="T322" s="18">
        <v>499.19079999999985</v>
      </c>
      <c r="U322" s="24">
        <v>0.11796903860645747</v>
      </c>
      <c r="V322" s="12" cm="1">
        <f t="array" ref="V322">SUMPRODUCT((B322=$B:$B)*(M322&lt;$M:$M))+1</f>
        <v>367</v>
      </c>
    </row>
    <row r="323" spans="1:22" x14ac:dyDescent="0.2">
      <c r="A323" s="14" t="str">
        <f t="shared" si="5"/>
        <v>2022Kim Pearson34</v>
      </c>
      <c r="B323" s="5">
        <v>2022</v>
      </c>
      <c r="C323" s="6" t="s">
        <v>297</v>
      </c>
      <c r="D323" s="6">
        <v>668464</v>
      </c>
      <c r="E323" s="6" t="s">
        <v>325</v>
      </c>
      <c r="F323" s="7">
        <v>4</v>
      </c>
      <c r="G323" s="7">
        <v>4</v>
      </c>
      <c r="H323" s="6" t="s">
        <v>31</v>
      </c>
      <c r="I323" s="6" t="s">
        <v>34</v>
      </c>
      <c r="J323" s="18">
        <v>27</v>
      </c>
      <c r="K323" s="18">
        <v>36</v>
      </c>
      <c r="L323" s="18">
        <v>93</v>
      </c>
      <c r="M323" s="18">
        <v>4150.4560000000001</v>
      </c>
      <c r="N323" s="18">
        <v>34</v>
      </c>
      <c r="O323" s="18">
        <v>153.7205925925926</v>
      </c>
      <c r="P323" s="21">
        <v>1.3333333333333333</v>
      </c>
      <c r="Q323" s="21">
        <v>2.5833333333333335</v>
      </c>
      <c r="R323" s="18">
        <v>1455.2560000000003</v>
      </c>
      <c r="S323" s="24">
        <v>0.35062556981690696</v>
      </c>
      <c r="T323" s="18">
        <v>663.25600000000031</v>
      </c>
      <c r="U323" s="24">
        <v>0.1598031637969419</v>
      </c>
      <c r="V323" s="12" cm="1">
        <f t="array" ref="V323">SUMPRODUCT((B323=$B:$B)*(M323&lt;$M:$M))+1</f>
        <v>368</v>
      </c>
    </row>
    <row r="324" spans="1:22" x14ac:dyDescent="0.2">
      <c r="A324" s="14" t="str">
        <f t="shared" si="5"/>
        <v>2022Kim Pearson35</v>
      </c>
      <c r="B324" s="5">
        <v>2022</v>
      </c>
      <c r="C324" s="6" t="s">
        <v>297</v>
      </c>
      <c r="D324" s="6">
        <v>143836</v>
      </c>
      <c r="E324" s="6" t="s">
        <v>200</v>
      </c>
      <c r="F324" s="7">
        <v>4</v>
      </c>
      <c r="G324" s="7">
        <v>2</v>
      </c>
      <c r="H324" s="6" t="s">
        <v>22</v>
      </c>
      <c r="I324" s="6" t="s">
        <v>34</v>
      </c>
      <c r="J324" s="18">
        <v>40</v>
      </c>
      <c r="K324" s="18">
        <v>49</v>
      </c>
      <c r="L324" s="18">
        <v>94</v>
      </c>
      <c r="M324" s="18">
        <v>4032.84</v>
      </c>
      <c r="N324" s="18">
        <v>35</v>
      </c>
      <c r="O324" s="18">
        <v>100.821</v>
      </c>
      <c r="P324" s="21">
        <v>1.2250000000000001</v>
      </c>
      <c r="Q324" s="21">
        <v>1.9183673469387754</v>
      </c>
      <c r="R324" s="18">
        <v>672.14000000000033</v>
      </c>
      <c r="S324" s="24">
        <v>0.16666666666666674</v>
      </c>
      <c r="T324" s="18">
        <v>-496.85999999999967</v>
      </c>
      <c r="U324" s="24">
        <v>-0.12320349927098513</v>
      </c>
      <c r="V324" s="12" cm="1">
        <f t="array" ref="V324">SUMPRODUCT((B324=$B:$B)*(M324&lt;$M:$M))+1</f>
        <v>373</v>
      </c>
    </row>
    <row r="325" spans="1:22" x14ac:dyDescent="0.2">
      <c r="A325" s="14" t="str">
        <f t="shared" si="5"/>
        <v>2022Kim Pearson36</v>
      </c>
      <c r="B325" s="5">
        <v>2022</v>
      </c>
      <c r="C325" s="6" t="s">
        <v>297</v>
      </c>
      <c r="D325" s="6">
        <v>310640</v>
      </c>
      <c r="E325" s="6" t="s">
        <v>326</v>
      </c>
      <c r="F325" s="7">
        <v>4</v>
      </c>
      <c r="G325" s="7">
        <v>4</v>
      </c>
      <c r="H325" s="6" t="s">
        <v>31</v>
      </c>
      <c r="I325" s="6" t="s">
        <v>34</v>
      </c>
      <c r="J325" s="18">
        <v>21</v>
      </c>
      <c r="K325" s="18">
        <v>30</v>
      </c>
      <c r="L325" s="18">
        <v>79</v>
      </c>
      <c r="M325" s="18">
        <v>3907.3679999999999</v>
      </c>
      <c r="N325" s="18">
        <v>36</v>
      </c>
      <c r="O325" s="18">
        <v>186.06514285714286</v>
      </c>
      <c r="P325" s="21">
        <v>1.4285714285714286</v>
      </c>
      <c r="Q325" s="21">
        <v>2.6333333333333333</v>
      </c>
      <c r="R325" s="18">
        <v>1590.6179999999999</v>
      </c>
      <c r="S325" s="24">
        <v>0.40708169796138988</v>
      </c>
      <c r="T325" s="18">
        <v>972.61799999999994</v>
      </c>
      <c r="U325" s="24">
        <v>0.24891896540075056</v>
      </c>
      <c r="V325" s="12" cm="1">
        <f t="array" ref="V325">SUMPRODUCT((B325=$B:$B)*(M325&lt;$M:$M))+1</f>
        <v>375</v>
      </c>
    </row>
    <row r="326" spans="1:22" x14ac:dyDescent="0.2">
      <c r="A326" s="14" t="str">
        <f t="shared" si="5"/>
        <v>2022Kim Pearson37</v>
      </c>
      <c r="B326" s="5">
        <v>2022</v>
      </c>
      <c r="C326" s="6" t="s">
        <v>297</v>
      </c>
      <c r="D326" s="6">
        <v>623397</v>
      </c>
      <c r="E326" s="6" t="s">
        <v>327</v>
      </c>
      <c r="F326" s="7">
        <v>4</v>
      </c>
      <c r="G326" s="7">
        <v>5</v>
      </c>
      <c r="H326" s="6" t="s">
        <v>22</v>
      </c>
      <c r="I326" s="6" t="s">
        <v>34</v>
      </c>
      <c r="J326" s="18">
        <v>15</v>
      </c>
      <c r="K326" s="18">
        <v>40</v>
      </c>
      <c r="L326" s="18">
        <v>77</v>
      </c>
      <c r="M326" s="18">
        <v>3658.9994999999999</v>
      </c>
      <c r="N326" s="18">
        <v>37</v>
      </c>
      <c r="O326" s="18">
        <v>243.9333</v>
      </c>
      <c r="P326" s="21">
        <v>2.6666666666666665</v>
      </c>
      <c r="Q326" s="21">
        <v>1.925</v>
      </c>
      <c r="R326" s="18">
        <v>630.9994999999999</v>
      </c>
      <c r="S326" s="24">
        <v>0.17245137639401151</v>
      </c>
      <c r="T326" s="18">
        <v>171.4994999999999</v>
      </c>
      <c r="U326" s="24">
        <v>4.6870599463049917E-2</v>
      </c>
      <c r="V326" s="12" cm="1">
        <f t="array" ref="V326">SUMPRODUCT((B326=$B:$B)*(M326&lt;$M:$M))+1</f>
        <v>381</v>
      </c>
    </row>
    <row r="327" spans="1:22" x14ac:dyDescent="0.2">
      <c r="A327" s="14" t="str">
        <f t="shared" si="5"/>
        <v>2022Kim Pearson38</v>
      </c>
      <c r="B327" s="5">
        <v>2022</v>
      </c>
      <c r="C327" s="6" t="s">
        <v>297</v>
      </c>
      <c r="D327" s="6">
        <v>129543</v>
      </c>
      <c r="E327" s="6" t="s">
        <v>328</v>
      </c>
      <c r="F327" s="7">
        <v>4</v>
      </c>
      <c r="G327" s="7">
        <v>4</v>
      </c>
      <c r="H327" s="6" t="s">
        <v>31</v>
      </c>
      <c r="I327" s="6" t="s">
        <v>34</v>
      </c>
      <c r="J327" s="18">
        <v>10</v>
      </c>
      <c r="K327" s="18">
        <v>30</v>
      </c>
      <c r="L327" s="18">
        <v>80</v>
      </c>
      <c r="M327" s="18">
        <v>3636.96</v>
      </c>
      <c r="N327" s="18">
        <v>38</v>
      </c>
      <c r="O327" s="18">
        <v>363.69600000000003</v>
      </c>
      <c r="P327" s="21">
        <v>3</v>
      </c>
      <c r="Q327" s="21">
        <v>2.6666666666666665</v>
      </c>
      <c r="R327" s="18">
        <v>1506.5100000000002</v>
      </c>
      <c r="S327" s="24">
        <v>0.4142223175399235</v>
      </c>
      <c r="T327" s="18">
        <v>1197.0100000000002</v>
      </c>
      <c r="U327" s="24">
        <v>0.32912377370111306</v>
      </c>
      <c r="V327" s="12" cm="1">
        <f t="array" ref="V327">SUMPRODUCT((B327=$B:$B)*(M327&lt;$M:$M))+1</f>
        <v>382</v>
      </c>
    </row>
    <row r="328" spans="1:22" x14ac:dyDescent="0.2">
      <c r="A328" s="14" t="str">
        <f t="shared" si="5"/>
        <v>2022Kim Pearson39</v>
      </c>
      <c r="B328" s="5">
        <v>2022</v>
      </c>
      <c r="C328" s="6" t="s">
        <v>297</v>
      </c>
      <c r="D328" s="6">
        <v>478552</v>
      </c>
      <c r="E328" s="6" t="s">
        <v>329</v>
      </c>
      <c r="F328" s="7">
        <v>4</v>
      </c>
      <c r="G328" s="7">
        <v>4</v>
      </c>
      <c r="H328" s="6" t="s">
        <v>31</v>
      </c>
      <c r="I328" s="6" t="s">
        <v>34</v>
      </c>
      <c r="J328" s="18">
        <v>18</v>
      </c>
      <c r="K328" s="18">
        <v>36</v>
      </c>
      <c r="L328" s="18">
        <v>90</v>
      </c>
      <c r="M328" s="18">
        <v>3625.9920000000002</v>
      </c>
      <c r="N328" s="18">
        <v>39</v>
      </c>
      <c r="O328" s="18">
        <v>201.44400000000002</v>
      </c>
      <c r="P328" s="21">
        <v>2</v>
      </c>
      <c r="Q328" s="21">
        <v>2.5</v>
      </c>
      <c r="R328" s="18">
        <v>914.04200000000037</v>
      </c>
      <c r="S328" s="24">
        <v>0.25208053409935827</v>
      </c>
      <c r="T328" s="18">
        <v>374.04200000000037</v>
      </c>
      <c r="U328" s="24">
        <v>0.1031557708897318</v>
      </c>
      <c r="V328" s="12" cm="1">
        <f t="array" ref="V328">SUMPRODUCT((B328=$B:$B)*(M328&lt;$M:$M))+1</f>
        <v>383</v>
      </c>
    </row>
    <row r="329" spans="1:22" x14ac:dyDescent="0.2">
      <c r="A329" s="14" t="str">
        <f t="shared" si="5"/>
        <v>2022Kim Pearson40</v>
      </c>
      <c r="B329" s="5">
        <v>2022</v>
      </c>
      <c r="C329" s="6" t="s">
        <v>297</v>
      </c>
      <c r="D329" s="6">
        <v>762662</v>
      </c>
      <c r="E329" s="6" t="s">
        <v>330</v>
      </c>
      <c r="F329" s="7">
        <v>4</v>
      </c>
      <c r="G329" s="7">
        <v>4</v>
      </c>
      <c r="H329" s="6" t="s">
        <v>31</v>
      </c>
      <c r="I329" s="6" t="s">
        <v>34</v>
      </c>
      <c r="J329" s="18">
        <v>8</v>
      </c>
      <c r="K329" s="18">
        <v>12</v>
      </c>
      <c r="L329" s="18">
        <v>48</v>
      </c>
      <c r="M329" s="18">
        <v>2989.2159999999999</v>
      </c>
      <c r="N329" s="18">
        <v>40</v>
      </c>
      <c r="O329" s="18">
        <v>373.65199999999999</v>
      </c>
      <c r="P329" s="21">
        <v>1.5</v>
      </c>
      <c r="Q329" s="21">
        <v>4</v>
      </c>
      <c r="R329" s="18">
        <v>1092.366</v>
      </c>
      <c r="S329" s="24">
        <v>0.36543561923929219</v>
      </c>
      <c r="T329" s="18">
        <v>856.36599999999999</v>
      </c>
      <c r="U329" s="24">
        <v>0.28648515195957736</v>
      </c>
      <c r="V329" s="12" cm="1">
        <f t="array" ref="V329">SUMPRODUCT((B329=$B:$B)*(M329&lt;$M:$M))+1</f>
        <v>401</v>
      </c>
    </row>
    <row r="330" spans="1:22" x14ac:dyDescent="0.2">
      <c r="A330" s="14" t="str">
        <f t="shared" si="5"/>
        <v>2022Kim Pearson41</v>
      </c>
      <c r="B330" s="5">
        <v>2022</v>
      </c>
      <c r="C330" s="6" t="s">
        <v>297</v>
      </c>
      <c r="D330" s="6">
        <v>466846</v>
      </c>
      <c r="E330" s="6" t="s">
        <v>331</v>
      </c>
      <c r="F330" s="7">
        <v>4</v>
      </c>
      <c r="G330" s="7">
        <v>4</v>
      </c>
      <c r="H330" s="6" t="s">
        <v>31</v>
      </c>
      <c r="I330" s="6" t="s">
        <v>34</v>
      </c>
      <c r="J330" s="18">
        <v>7</v>
      </c>
      <c r="K330" s="18">
        <v>11</v>
      </c>
      <c r="L330" s="18">
        <v>38</v>
      </c>
      <c r="M330" s="18">
        <v>2469.8388</v>
      </c>
      <c r="N330" s="18">
        <v>41</v>
      </c>
      <c r="O330" s="18">
        <v>352.83411428571429</v>
      </c>
      <c r="P330" s="21">
        <v>1.5714285714285714</v>
      </c>
      <c r="Q330" s="21">
        <v>3.4545454545454546</v>
      </c>
      <c r="R330" s="18">
        <v>656.78880000000004</v>
      </c>
      <c r="S330" s="24">
        <v>0.26592375178493433</v>
      </c>
      <c r="T330" s="18">
        <v>449.78880000000004</v>
      </c>
      <c r="U330" s="24">
        <v>0.18211261398922068</v>
      </c>
      <c r="V330" s="12" cm="1">
        <f t="array" ref="V330">SUMPRODUCT((B330=$B:$B)*(M330&lt;$M:$M))+1</f>
        <v>415</v>
      </c>
    </row>
    <row r="331" spans="1:22" x14ac:dyDescent="0.2">
      <c r="A331" s="14" t="str">
        <f t="shared" si="5"/>
        <v>2022Kim Pearson42</v>
      </c>
      <c r="B331" s="5">
        <v>2022</v>
      </c>
      <c r="C331" s="6" t="s">
        <v>297</v>
      </c>
      <c r="D331" s="6">
        <v>398755</v>
      </c>
      <c r="E331" s="6" t="s">
        <v>332</v>
      </c>
      <c r="F331" s="7">
        <v>4</v>
      </c>
      <c r="G331" s="7">
        <v>4</v>
      </c>
      <c r="H331" s="6" t="s">
        <v>31</v>
      </c>
      <c r="I331" s="6" t="s">
        <v>34</v>
      </c>
      <c r="J331" s="18">
        <v>18</v>
      </c>
      <c r="K331" s="18">
        <v>18</v>
      </c>
      <c r="L331" s="18">
        <v>53</v>
      </c>
      <c r="M331" s="18">
        <v>2402.2584000000002</v>
      </c>
      <c r="N331" s="18">
        <v>42</v>
      </c>
      <c r="O331" s="18">
        <v>133.4588</v>
      </c>
      <c r="P331" s="21">
        <v>1</v>
      </c>
      <c r="Q331" s="21">
        <v>2.9444444444444446</v>
      </c>
      <c r="R331" s="18">
        <v>755.50840000000017</v>
      </c>
      <c r="S331" s="24">
        <v>0.31449922289791976</v>
      </c>
      <c r="T331" s="18">
        <v>233.50840000000017</v>
      </c>
      <c r="U331" s="24">
        <v>9.7203697986861098E-2</v>
      </c>
      <c r="V331" s="12" cm="1">
        <f t="array" ref="V331">SUMPRODUCT((B331=$B:$B)*(M331&lt;$M:$M))+1</f>
        <v>419</v>
      </c>
    </row>
    <row r="332" spans="1:22" x14ac:dyDescent="0.2">
      <c r="A332" s="14" t="str">
        <f t="shared" si="5"/>
        <v>2022Kim Pearson43</v>
      </c>
      <c r="B332" s="5">
        <v>2022</v>
      </c>
      <c r="C332" s="6" t="s">
        <v>297</v>
      </c>
      <c r="D332" s="6">
        <v>458704</v>
      </c>
      <c r="E332" s="6" t="s">
        <v>333</v>
      </c>
      <c r="F332" s="7">
        <v>4</v>
      </c>
      <c r="G332" s="7">
        <v>4</v>
      </c>
      <c r="H332" s="6" t="s">
        <v>31</v>
      </c>
      <c r="I332" s="6" t="s">
        <v>34</v>
      </c>
      <c r="J332" s="18">
        <v>9</v>
      </c>
      <c r="K332" s="18">
        <v>19</v>
      </c>
      <c r="L332" s="18">
        <v>57</v>
      </c>
      <c r="M332" s="18">
        <v>2379.5439999999999</v>
      </c>
      <c r="N332" s="18">
        <v>43</v>
      </c>
      <c r="O332" s="18">
        <v>264.39377777777776</v>
      </c>
      <c r="P332" s="21">
        <v>2.1111111111111112</v>
      </c>
      <c r="Q332" s="21">
        <v>3</v>
      </c>
      <c r="R332" s="18">
        <v>980.84399999999982</v>
      </c>
      <c r="S332" s="24">
        <v>0.41219830354051024</v>
      </c>
      <c r="T332" s="18">
        <v>709.84399999999982</v>
      </c>
      <c r="U332" s="24">
        <v>0.2983109368853864</v>
      </c>
      <c r="V332" s="12" cm="1">
        <f t="array" ref="V332">SUMPRODUCT((B332=$B:$B)*(M332&lt;$M:$M))+1</f>
        <v>420</v>
      </c>
    </row>
    <row r="333" spans="1:22" x14ac:dyDescent="0.2">
      <c r="A333" s="14" t="str">
        <f t="shared" si="5"/>
        <v>2022Kim Pearson44</v>
      </c>
      <c r="B333" s="5">
        <v>2022</v>
      </c>
      <c r="C333" s="6" t="s">
        <v>297</v>
      </c>
      <c r="D333" s="6">
        <v>235115</v>
      </c>
      <c r="E333" s="6" t="s">
        <v>334</v>
      </c>
      <c r="F333" s="7">
        <v>4</v>
      </c>
      <c r="G333" s="7">
        <v>4</v>
      </c>
      <c r="H333" s="6" t="s">
        <v>31</v>
      </c>
      <c r="I333" s="6" t="s">
        <v>34</v>
      </c>
      <c r="J333" s="18">
        <v>6</v>
      </c>
      <c r="K333" s="18">
        <v>9</v>
      </c>
      <c r="L333" s="18">
        <v>27</v>
      </c>
      <c r="M333" s="18">
        <v>1550.9839999999999</v>
      </c>
      <c r="N333" s="18">
        <v>44</v>
      </c>
      <c r="O333" s="18">
        <v>258.4973333333333</v>
      </c>
      <c r="P333" s="21">
        <v>1.5</v>
      </c>
      <c r="Q333" s="21">
        <v>3</v>
      </c>
      <c r="R333" s="18">
        <v>625.08399999999995</v>
      </c>
      <c r="S333" s="24">
        <v>0.40302414467202757</v>
      </c>
      <c r="T333" s="18">
        <v>448.08399999999995</v>
      </c>
      <c r="U333" s="24">
        <v>0.28890304477673528</v>
      </c>
      <c r="V333" s="12" cm="1">
        <f t="array" ref="V333">SUMPRODUCT((B333=$B:$B)*(M333&lt;$M:$M))+1</f>
        <v>444</v>
      </c>
    </row>
    <row r="334" spans="1:22" x14ac:dyDescent="0.2">
      <c r="A334" s="14" t="str">
        <f t="shared" si="5"/>
        <v>2022Kim Pearson45</v>
      </c>
      <c r="B334" s="5">
        <v>2022</v>
      </c>
      <c r="C334" s="6" t="s">
        <v>297</v>
      </c>
      <c r="D334" s="6">
        <v>196519</v>
      </c>
      <c r="E334" s="6" t="s">
        <v>26</v>
      </c>
      <c r="F334" s="7">
        <v>4</v>
      </c>
      <c r="G334" s="7">
        <v>1</v>
      </c>
      <c r="H334" s="6" t="s">
        <v>22</v>
      </c>
      <c r="I334" s="6" t="s">
        <v>34</v>
      </c>
      <c r="J334" s="18">
        <v>8</v>
      </c>
      <c r="K334" s="18">
        <v>17</v>
      </c>
      <c r="L334" s="18">
        <v>42</v>
      </c>
      <c r="M334" s="18">
        <v>1528.068</v>
      </c>
      <c r="N334" s="18">
        <v>45</v>
      </c>
      <c r="O334" s="18">
        <v>191.0085</v>
      </c>
      <c r="P334" s="21">
        <v>2.125</v>
      </c>
      <c r="Q334" s="21">
        <v>2.4705882352941178</v>
      </c>
      <c r="R334" s="18">
        <v>210.76800000000003</v>
      </c>
      <c r="S334" s="24">
        <v>0.13793103448275865</v>
      </c>
      <c r="T334" s="18">
        <v>-30.231999999999971</v>
      </c>
      <c r="U334" s="24">
        <v>-1.9784459853880828E-2</v>
      </c>
      <c r="V334" s="12" cm="1">
        <f t="array" ref="V334">SUMPRODUCT((B334=$B:$B)*(M334&lt;$M:$M))+1</f>
        <v>445</v>
      </c>
    </row>
    <row r="335" spans="1:22" x14ac:dyDescent="0.2">
      <c r="A335" s="14" t="str">
        <f t="shared" si="5"/>
        <v>2022Kim Pearson46</v>
      </c>
      <c r="B335" s="5">
        <v>2022</v>
      </c>
      <c r="C335" s="6" t="s">
        <v>297</v>
      </c>
      <c r="D335" s="6">
        <v>249077</v>
      </c>
      <c r="E335" s="6" t="s">
        <v>24</v>
      </c>
      <c r="F335" s="7">
        <v>4</v>
      </c>
      <c r="G335" s="7">
        <v>4</v>
      </c>
      <c r="H335" s="6" t="s">
        <v>22</v>
      </c>
      <c r="I335" s="6" t="s">
        <v>34</v>
      </c>
      <c r="J335" s="18">
        <v>3</v>
      </c>
      <c r="K335" s="18">
        <v>12</v>
      </c>
      <c r="L335" s="18">
        <v>21</v>
      </c>
      <c r="M335" s="18">
        <v>1432.809</v>
      </c>
      <c r="N335" s="18">
        <v>46</v>
      </c>
      <c r="O335" s="18">
        <v>477.60300000000001</v>
      </c>
      <c r="P335" s="21">
        <v>4</v>
      </c>
      <c r="Q335" s="21">
        <v>1.75</v>
      </c>
      <c r="R335" s="18">
        <v>175.95900000000006</v>
      </c>
      <c r="S335" s="24">
        <v>0.1228070175438597</v>
      </c>
      <c r="T335" s="18">
        <v>79.95900000000006</v>
      </c>
      <c r="U335" s="24">
        <v>5.5805763364133017E-2</v>
      </c>
      <c r="V335" s="12" cm="1">
        <f t="array" ref="V335">SUMPRODUCT((B335=$B:$B)*(M335&lt;$M:$M))+1</f>
        <v>451</v>
      </c>
    </row>
    <row r="336" spans="1:22" x14ac:dyDescent="0.2">
      <c r="A336" s="14" t="str">
        <f t="shared" si="5"/>
        <v>2022Kim Pearson47</v>
      </c>
      <c r="B336" s="5">
        <v>2022</v>
      </c>
      <c r="C336" s="6" t="s">
        <v>297</v>
      </c>
      <c r="D336" s="6">
        <v>186360</v>
      </c>
      <c r="E336" s="6" t="s">
        <v>335</v>
      </c>
      <c r="F336" s="7">
        <v>4</v>
      </c>
      <c r="G336" s="7">
        <v>4</v>
      </c>
      <c r="H336" s="6" t="s">
        <v>31</v>
      </c>
      <c r="I336" s="6" t="s">
        <v>34</v>
      </c>
      <c r="J336" s="18">
        <v>7</v>
      </c>
      <c r="K336" s="18">
        <v>7</v>
      </c>
      <c r="L336" s="18">
        <v>16</v>
      </c>
      <c r="M336" s="18">
        <v>825.18799999999999</v>
      </c>
      <c r="N336" s="18">
        <v>47</v>
      </c>
      <c r="O336" s="18">
        <v>117.884</v>
      </c>
      <c r="P336" s="21">
        <v>1</v>
      </c>
      <c r="Q336" s="21">
        <v>2.2857142857142856</v>
      </c>
      <c r="R336" s="18">
        <v>227.28800000000001</v>
      </c>
      <c r="S336" s="24">
        <v>0.27543783961957763</v>
      </c>
      <c r="T336" s="18">
        <v>24.288000000000011</v>
      </c>
      <c r="U336" s="24">
        <v>2.9433292776918727E-2</v>
      </c>
      <c r="V336" s="12" cm="1">
        <f t="array" ref="V336">SUMPRODUCT((B336=$B:$B)*(M336&lt;$M:$M))+1</f>
        <v>463</v>
      </c>
    </row>
    <row r="337" spans="1:22" x14ac:dyDescent="0.2">
      <c r="A337" s="14" t="str">
        <f t="shared" si="5"/>
        <v>2022Kurt Valentine1</v>
      </c>
      <c r="B337" s="5">
        <v>2022</v>
      </c>
      <c r="C337" s="6" t="s">
        <v>336</v>
      </c>
      <c r="D337" s="6">
        <v>903842</v>
      </c>
      <c r="E337" s="6" t="s">
        <v>337</v>
      </c>
      <c r="F337" s="7">
        <v>2</v>
      </c>
      <c r="G337" s="7">
        <v>2</v>
      </c>
      <c r="H337" s="6" t="s">
        <v>31</v>
      </c>
      <c r="I337" s="6" t="s">
        <v>25</v>
      </c>
      <c r="J337" s="18">
        <v>79</v>
      </c>
      <c r="K337" s="18">
        <v>332</v>
      </c>
      <c r="L337" s="18">
        <v>1578</v>
      </c>
      <c r="M337" s="18">
        <v>77765.918399999995</v>
      </c>
      <c r="N337" s="18">
        <v>1</v>
      </c>
      <c r="O337" s="18">
        <v>984.37871392405054</v>
      </c>
      <c r="P337" s="21">
        <v>4.2025316455696204</v>
      </c>
      <c r="Q337" s="21">
        <v>4.7530120481927707</v>
      </c>
      <c r="R337" s="18">
        <v>20325.668399999995</v>
      </c>
      <c r="S337" s="24">
        <v>0.26136987536689332</v>
      </c>
      <c r="T337" s="18">
        <v>17439.068399999996</v>
      </c>
      <c r="U337" s="24">
        <v>0.22425078696170839</v>
      </c>
      <c r="V337" s="12" cm="1">
        <f t="array" ref="V337">SUMPRODUCT((B337=$B:$B)*(M337&lt;$M:$M))+1</f>
        <v>57</v>
      </c>
    </row>
    <row r="338" spans="1:22" x14ac:dyDescent="0.2">
      <c r="A338" s="14" t="str">
        <f t="shared" si="5"/>
        <v>2022Kurt Valentine2</v>
      </c>
      <c r="B338" s="5">
        <v>2022</v>
      </c>
      <c r="C338" s="6" t="s">
        <v>336</v>
      </c>
      <c r="D338" s="6">
        <v>221841</v>
      </c>
      <c r="E338" s="6" t="s">
        <v>338</v>
      </c>
      <c r="F338" s="7">
        <v>2</v>
      </c>
      <c r="G338" s="7">
        <v>2</v>
      </c>
      <c r="H338" s="6" t="s">
        <v>31</v>
      </c>
      <c r="I338" s="6" t="s">
        <v>29</v>
      </c>
      <c r="J338" s="18">
        <v>127</v>
      </c>
      <c r="K338" s="18">
        <v>366</v>
      </c>
      <c r="L338" s="18">
        <v>1204</v>
      </c>
      <c r="M338" s="18">
        <v>49803.6</v>
      </c>
      <c r="N338" s="18">
        <v>2</v>
      </c>
      <c r="O338" s="18">
        <v>392.1543307086614</v>
      </c>
      <c r="P338" s="21">
        <v>2.8818897637795278</v>
      </c>
      <c r="Q338" s="21">
        <v>3.2896174863387979</v>
      </c>
      <c r="R338" s="18">
        <v>8300.5999999999985</v>
      </c>
      <c r="S338" s="24">
        <v>0.16666666666666663</v>
      </c>
      <c r="T338" s="18">
        <v>3838.9499999999989</v>
      </c>
      <c r="U338" s="24">
        <v>7.7081777220923769E-2</v>
      </c>
      <c r="V338" s="12" cm="1">
        <f t="array" ref="V338">SUMPRODUCT((B338=$B:$B)*(M338&lt;$M:$M))+1</f>
        <v>105</v>
      </c>
    </row>
    <row r="339" spans="1:22" x14ac:dyDescent="0.2">
      <c r="A339" s="14" t="str">
        <f t="shared" si="5"/>
        <v>2022Kurt Valentine3</v>
      </c>
      <c r="B339" s="5">
        <v>2022</v>
      </c>
      <c r="C339" s="6" t="s">
        <v>336</v>
      </c>
      <c r="D339" s="6">
        <v>947664</v>
      </c>
      <c r="E339" s="6" t="s">
        <v>339</v>
      </c>
      <c r="F339" s="7">
        <v>2</v>
      </c>
      <c r="G339" s="7">
        <v>2</v>
      </c>
      <c r="H339" s="6" t="s">
        <v>31</v>
      </c>
      <c r="I339" s="6" t="s">
        <v>29</v>
      </c>
      <c r="J339" s="18">
        <v>99</v>
      </c>
      <c r="K339" s="18">
        <v>360</v>
      </c>
      <c r="L339" s="18">
        <v>1304</v>
      </c>
      <c r="M339" s="18">
        <v>47992.332799999996</v>
      </c>
      <c r="N339" s="18">
        <v>3</v>
      </c>
      <c r="O339" s="18">
        <v>484.77103838383834</v>
      </c>
      <c r="P339" s="21">
        <v>3.6363636363636362</v>
      </c>
      <c r="Q339" s="21">
        <v>3.6222222222222222</v>
      </c>
      <c r="R339" s="18">
        <v>12179.032799999994</v>
      </c>
      <c r="S339" s="24">
        <v>0.25377038558959142</v>
      </c>
      <c r="T339" s="18">
        <v>8618.8827999999939</v>
      </c>
      <c r="U339" s="24">
        <v>0.17958874464214405</v>
      </c>
      <c r="V339" s="12" cm="1">
        <f t="array" ref="V339">SUMPRODUCT((B339=$B:$B)*(M339&lt;$M:$M))+1</f>
        <v>113</v>
      </c>
    </row>
    <row r="340" spans="1:22" x14ac:dyDescent="0.2">
      <c r="A340" s="14" t="str">
        <f t="shared" si="5"/>
        <v>2022Kurt Valentine4</v>
      </c>
      <c r="B340" s="5">
        <v>2022</v>
      </c>
      <c r="C340" s="6" t="s">
        <v>336</v>
      </c>
      <c r="D340" s="6">
        <v>688564</v>
      </c>
      <c r="E340" s="6" t="s">
        <v>204</v>
      </c>
      <c r="F340" s="7">
        <v>2</v>
      </c>
      <c r="G340" s="7">
        <v>4</v>
      </c>
      <c r="H340" s="6" t="s">
        <v>22</v>
      </c>
      <c r="I340" s="6" t="s">
        <v>29</v>
      </c>
      <c r="J340" s="18">
        <v>42</v>
      </c>
      <c r="K340" s="18">
        <v>133</v>
      </c>
      <c r="L340" s="18">
        <v>718</v>
      </c>
      <c r="M340" s="18">
        <v>28966.944</v>
      </c>
      <c r="N340" s="18">
        <v>4</v>
      </c>
      <c r="O340" s="18">
        <v>689.68914285714288</v>
      </c>
      <c r="P340" s="21">
        <v>3.1666666666666665</v>
      </c>
      <c r="Q340" s="21">
        <v>5.3984962406015038</v>
      </c>
      <c r="R340" s="18">
        <v>3557.344000000001</v>
      </c>
      <c r="S340" s="24">
        <v>0.12280701754385968</v>
      </c>
      <c r="T340" s="18">
        <v>2068.1440000000011</v>
      </c>
      <c r="U340" s="24">
        <v>7.1396692726716393E-2</v>
      </c>
      <c r="V340" s="12" cm="1">
        <f t="array" ref="V340">SUMPRODUCT((B340=$B:$B)*(M340&lt;$M:$M))+1</f>
        <v>151</v>
      </c>
    </row>
    <row r="341" spans="1:22" x14ac:dyDescent="0.2">
      <c r="A341" s="14" t="str">
        <f t="shared" si="5"/>
        <v>2022Kurt Valentine5</v>
      </c>
      <c r="B341" s="5">
        <v>2022</v>
      </c>
      <c r="C341" s="6" t="s">
        <v>336</v>
      </c>
      <c r="D341" s="6">
        <v>925350</v>
      </c>
      <c r="E341" s="6" t="s">
        <v>233</v>
      </c>
      <c r="F341" s="7">
        <v>2</v>
      </c>
      <c r="G341" s="7">
        <v>2</v>
      </c>
      <c r="H341" s="6" t="s">
        <v>22</v>
      </c>
      <c r="I341" s="6" t="s">
        <v>29</v>
      </c>
      <c r="J341" s="18">
        <v>87</v>
      </c>
      <c r="K341" s="18">
        <v>209</v>
      </c>
      <c r="L341" s="18">
        <v>653</v>
      </c>
      <c r="M341" s="18">
        <v>22686.240000000002</v>
      </c>
      <c r="N341" s="18">
        <v>5</v>
      </c>
      <c r="O341" s="18">
        <v>260.76137931034486</v>
      </c>
      <c r="P341" s="21">
        <v>2.4022988505747125</v>
      </c>
      <c r="Q341" s="21">
        <v>3.1244019138755981</v>
      </c>
      <c r="R341" s="18">
        <v>3781.0400000000009</v>
      </c>
      <c r="S341" s="24">
        <v>0.16666666666666669</v>
      </c>
      <c r="T341" s="18">
        <v>769.89000000000078</v>
      </c>
      <c r="U341" s="24">
        <v>3.3936430188519592E-2</v>
      </c>
      <c r="V341" s="12" cm="1">
        <f t="array" ref="V341">SUMPRODUCT((B341=$B:$B)*(M341&lt;$M:$M))+1</f>
        <v>172</v>
      </c>
    </row>
    <row r="342" spans="1:22" x14ac:dyDescent="0.2">
      <c r="A342" s="14" t="str">
        <f t="shared" si="5"/>
        <v>2022Kurt Valentine6</v>
      </c>
      <c r="B342" s="5">
        <v>2022</v>
      </c>
      <c r="C342" s="6" t="s">
        <v>336</v>
      </c>
      <c r="D342" s="6">
        <v>782190</v>
      </c>
      <c r="E342" s="6" t="s">
        <v>235</v>
      </c>
      <c r="F342" s="7">
        <v>2</v>
      </c>
      <c r="G342" s="7">
        <v>2</v>
      </c>
      <c r="H342" s="6" t="s">
        <v>22</v>
      </c>
      <c r="I342" s="6" t="s">
        <v>29</v>
      </c>
      <c r="J342" s="18">
        <v>51</v>
      </c>
      <c r="K342" s="18">
        <v>168</v>
      </c>
      <c r="L342" s="18">
        <v>375</v>
      </c>
      <c r="M342" s="18">
        <v>16148.76</v>
      </c>
      <c r="N342" s="18">
        <v>6</v>
      </c>
      <c r="O342" s="18">
        <v>316.64235294117645</v>
      </c>
      <c r="P342" s="21">
        <v>3.2941176470588234</v>
      </c>
      <c r="Q342" s="21">
        <v>2.2321428571428572</v>
      </c>
      <c r="R342" s="18">
        <v>2691.4600000000009</v>
      </c>
      <c r="S342" s="24">
        <v>0.16666666666666671</v>
      </c>
      <c r="T342" s="18">
        <v>877.41000000000099</v>
      </c>
      <c r="U342" s="24">
        <v>5.4332964264748561E-2</v>
      </c>
      <c r="V342" s="12" cm="1">
        <f t="array" ref="V342">SUMPRODUCT((B342=$B:$B)*(M342&lt;$M:$M))+1</f>
        <v>195</v>
      </c>
    </row>
    <row r="343" spans="1:22" x14ac:dyDescent="0.2">
      <c r="A343" s="14" t="str">
        <f t="shared" si="5"/>
        <v>2022Kurt Valentine7</v>
      </c>
      <c r="B343" s="5">
        <v>2022</v>
      </c>
      <c r="C343" s="6" t="s">
        <v>336</v>
      </c>
      <c r="D343" s="6">
        <v>309059</v>
      </c>
      <c r="E343" s="6" t="s">
        <v>340</v>
      </c>
      <c r="F343" s="7">
        <v>2</v>
      </c>
      <c r="G343" s="7">
        <v>2</v>
      </c>
      <c r="H343" s="6" t="s">
        <v>31</v>
      </c>
      <c r="I343" s="6" t="s">
        <v>34</v>
      </c>
      <c r="J343" s="18">
        <v>51</v>
      </c>
      <c r="K343" s="18">
        <v>69</v>
      </c>
      <c r="L343" s="18">
        <v>252</v>
      </c>
      <c r="M343" s="18">
        <v>10811.835999999999</v>
      </c>
      <c r="N343" s="18">
        <v>7</v>
      </c>
      <c r="O343" s="18">
        <v>211.99678431372547</v>
      </c>
      <c r="P343" s="21">
        <v>1.3529411764705883</v>
      </c>
      <c r="Q343" s="21">
        <v>3.652173913043478</v>
      </c>
      <c r="R343" s="18">
        <v>2699.2859999999991</v>
      </c>
      <c r="S343" s="24">
        <v>0.2496602797156745</v>
      </c>
      <c r="T343" s="18">
        <v>991.38599999999906</v>
      </c>
      <c r="U343" s="24">
        <v>9.1694509609653641E-2</v>
      </c>
      <c r="V343" s="12" cm="1">
        <f t="array" ref="V343">SUMPRODUCT((B343=$B:$B)*(M343&lt;$M:$M))+1</f>
        <v>238</v>
      </c>
    </row>
    <row r="344" spans="1:22" x14ac:dyDescent="0.2">
      <c r="A344" s="14" t="str">
        <f t="shared" si="5"/>
        <v>2022Kurt Valentine8</v>
      </c>
      <c r="B344" s="5">
        <v>2022</v>
      </c>
      <c r="C344" s="6" t="s">
        <v>336</v>
      </c>
      <c r="D344" s="6">
        <v>613934</v>
      </c>
      <c r="E344" s="6" t="s">
        <v>341</v>
      </c>
      <c r="F344" s="7">
        <v>2</v>
      </c>
      <c r="G344" s="7">
        <v>2</v>
      </c>
      <c r="H344" s="6" t="s">
        <v>31</v>
      </c>
      <c r="I344" s="6" t="s">
        <v>34</v>
      </c>
      <c r="J344" s="18">
        <v>31</v>
      </c>
      <c r="K344" s="18">
        <v>120</v>
      </c>
      <c r="L344" s="18">
        <v>323</v>
      </c>
      <c r="M344" s="18">
        <v>9910.6200000000008</v>
      </c>
      <c r="N344" s="18">
        <v>8</v>
      </c>
      <c r="O344" s="18">
        <v>319.69741935483876</v>
      </c>
      <c r="P344" s="21">
        <v>3.870967741935484</v>
      </c>
      <c r="Q344" s="21">
        <v>2.6916666666666669</v>
      </c>
      <c r="R344" s="18">
        <v>1651.7700000000004</v>
      </c>
      <c r="S344" s="24">
        <v>0.16666666666666669</v>
      </c>
      <c r="T344" s="18">
        <v>531.07000000000039</v>
      </c>
      <c r="U344" s="24">
        <v>5.3585951232112655E-2</v>
      </c>
      <c r="V344" s="12" cm="1">
        <f t="array" ref="V344">SUMPRODUCT((B344=$B:$B)*(M344&lt;$M:$M))+1</f>
        <v>250</v>
      </c>
    </row>
    <row r="345" spans="1:22" x14ac:dyDescent="0.2">
      <c r="A345" s="14" t="str">
        <f t="shared" si="5"/>
        <v>2022Kurt Valentine9</v>
      </c>
      <c r="B345" s="5">
        <v>2022</v>
      </c>
      <c r="C345" s="6" t="s">
        <v>336</v>
      </c>
      <c r="D345" s="6">
        <v>784350</v>
      </c>
      <c r="E345" s="6" t="s">
        <v>342</v>
      </c>
      <c r="F345" s="7">
        <v>2</v>
      </c>
      <c r="G345" s="7">
        <v>2</v>
      </c>
      <c r="H345" s="6" t="s">
        <v>31</v>
      </c>
      <c r="I345" s="6" t="s">
        <v>34</v>
      </c>
      <c r="J345" s="18">
        <v>27</v>
      </c>
      <c r="K345" s="18">
        <v>43</v>
      </c>
      <c r="L345" s="18">
        <v>124</v>
      </c>
      <c r="M345" s="18">
        <v>5331.3</v>
      </c>
      <c r="N345" s="18">
        <v>9</v>
      </c>
      <c r="O345" s="18">
        <v>197.45555555555555</v>
      </c>
      <c r="P345" s="21">
        <v>1.5925925925925926</v>
      </c>
      <c r="Q345" s="21">
        <v>2.8837209302325579</v>
      </c>
      <c r="R345" s="18">
        <v>888.55000000000018</v>
      </c>
      <c r="S345" s="24">
        <v>0.16666666666666669</v>
      </c>
      <c r="T345" s="18">
        <v>-22.749999999999773</v>
      </c>
      <c r="U345" s="24">
        <v>-4.2672518897829371E-3</v>
      </c>
      <c r="V345" s="12" cm="1">
        <f t="array" ref="V345">SUMPRODUCT((B345=$B:$B)*(M345&lt;$M:$M))+1</f>
        <v>336</v>
      </c>
    </row>
    <row r="346" spans="1:22" x14ac:dyDescent="0.2">
      <c r="A346" s="14" t="str">
        <f t="shared" si="5"/>
        <v>2022Kurt Valentine10</v>
      </c>
      <c r="B346" s="5">
        <v>2022</v>
      </c>
      <c r="C346" s="6" t="s">
        <v>336</v>
      </c>
      <c r="D346" s="6">
        <v>650722</v>
      </c>
      <c r="E346" s="6" t="s">
        <v>343</v>
      </c>
      <c r="F346" s="7">
        <v>2</v>
      </c>
      <c r="G346" s="7">
        <v>2</v>
      </c>
      <c r="H346" s="6" t="s">
        <v>31</v>
      </c>
      <c r="I346" s="6" t="s">
        <v>34</v>
      </c>
      <c r="J346" s="18">
        <v>13</v>
      </c>
      <c r="K346" s="18">
        <v>55</v>
      </c>
      <c r="L346" s="18">
        <v>91</v>
      </c>
      <c r="M346" s="18">
        <v>5085.4247999999998</v>
      </c>
      <c r="N346" s="18">
        <v>10</v>
      </c>
      <c r="O346" s="18">
        <v>391.18652307692304</v>
      </c>
      <c r="P346" s="21">
        <v>4.2307692307692308</v>
      </c>
      <c r="Q346" s="21">
        <v>1.6545454545454545</v>
      </c>
      <c r="R346" s="18">
        <v>1327.9247999999998</v>
      </c>
      <c r="S346" s="24">
        <v>0.26112367250027957</v>
      </c>
      <c r="T346" s="18">
        <v>853.07479999999975</v>
      </c>
      <c r="U346" s="24">
        <v>0.1677489754641539</v>
      </c>
      <c r="V346" s="12" cm="1">
        <f t="array" ref="V346">SUMPRODUCT((B346=$B:$B)*(M346&lt;$M:$M))+1</f>
        <v>344</v>
      </c>
    </row>
    <row r="347" spans="1:22" x14ac:dyDescent="0.2">
      <c r="A347" s="14" t="str">
        <f t="shared" si="5"/>
        <v>2022Malik Mann1</v>
      </c>
      <c r="B347" s="5">
        <v>2022</v>
      </c>
      <c r="C347" s="6" t="s">
        <v>344</v>
      </c>
      <c r="D347" s="6">
        <v>552957</v>
      </c>
      <c r="E347" s="6" t="s">
        <v>345</v>
      </c>
      <c r="F347" s="7">
        <v>6</v>
      </c>
      <c r="G347" s="7">
        <v>6</v>
      </c>
      <c r="H347" s="6" t="s">
        <v>31</v>
      </c>
      <c r="I347" s="6" t="s">
        <v>29</v>
      </c>
      <c r="J347" s="18">
        <v>75</v>
      </c>
      <c r="K347" s="18">
        <v>321</v>
      </c>
      <c r="L347" s="18">
        <v>1170</v>
      </c>
      <c r="M347" s="18">
        <v>43155.54</v>
      </c>
      <c r="N347" s="18">
        <v>1</v>
      </c>
      <c r="O347" s="18">
        <v>575.40719999999999</v>
      </c>
      <c r="P347" s="21">
        <v>4.28</v>
      </c>
      <c r="Q347" s="21">
        <v>3.6448598130841123</v>
      </c>
      <c r="R347" s="18">
        <v>7192.5900000000038</v>
      </c>
      <c r="S347" s="24">
        <v>0.16666666666666674</v>
      </c>
      <c r="T347" s="18">
        <v>4175.640000000004</v>
      </c>
      <c r="U347" s="24">
        <v>9.6757913352492023E-2</v>
      </c>
      <c r="V347" s="12" cm="1">
        <f t="array" ref="V347">SUMPRODUCT((B347=$B:$B)*(M347&lt;$M:$M))+1</f>
        <v>116</v>
      </c>
    </row>
    <row r="348" spans="1:22" x14ac:dyDescent="0.2">
      <c r="A348" s="14" t="str">
        <f t="shared" si="5"/>
        <v>2022Malik Mann2</v>
      </c>
      <c r="B348" s="5">
        <v>2022</v>
      </c>
      <c r="C348" s="6" t="s">
        <v>344</v>
      </c>
      <c r="D348" s="6">
        <v>333866</v>
      </c>
      <c r="E348" s="6" t="s">
        <v>83</v>
      </c>
      <c r="F348" s="7">
        <v>6</v>
      </c>
      <c r="G348" s="7">
        <v>3</v>
      </c>
      <c r="H348" s="6" t="s">
        <v>22</v>
      </c>
      <c r="I348" s="6" t="s">
        <v>29</v>
      </c>
      <c r="J348" s="18">
        <v>53</v>
      </c>
      <c r="K348" s="18">
        <v>291</v>
      </c>
      <c r="L348" s="18">
        <v>1323</v>
      </c>
      <c r="M348" s="18">
        <v>42277.623</v>
      </c>
      <c r="N348" s="18">
        <v>2</v>
      </c>
      <c r="O348" s="18">
        <v>797.69100000000003</v>
      </c>
      <c r="P348" s="21">
        <v>5.4905660377358494</v>
      </c>
      <c r="Q348" s="21">
        <v>4.5463917525773194</v>
      </c>
      <c r="R348" s="18">
        <v>2393.0729999999967</v>
      </c>
      <c r="S348" s="24">
        <v>5.6603773584905585E-2</v>
      </c>
      <c r="T348" s="18">
        <v>176.8029999999967</v>
      </c>
      <c r="U348" s="24">
        <v>4.1819522351102074E-3</v>
      </c>
      <c r="V348" s="12" cm="1">
        <f t="array" ref="V348">SUMPRODUCT((B348=$B:$B)*(M348&lt;$M:$M))+1</f>
        <v>119</v>
      </c>
    </row>
    <row r="349" spans="1:22" x14ac:dyDescent="0.2">
      <c r="A349" s="14" t="str">
        <f t="shared" si="5"/>
        <v>2022Malik Mann3</v>
      </c>
      <c r="B349" s="5">
        <v>2022</v>
      </c>
      <c r="C349" s="6" t="s">
        <v>344</v>
      </c>
      <c r="D349" s="6">
        <v>734174</v>
      </c>
      <c r="E349" s="6" t="s">
        <v>346</v>
      </c>
      <c r="F349" s="7">
        <v>6</v>
      </c>
      <c r="G349" s="7">
        <v>6</v>
      </c>
      <c r="H349" s="6" t="s">
        <v>31</v>
      </c>
      <c r="I349" s="6" t="s">
        <v>29</v>
      </c>
      <c r="J349" s="18">
        <v>64</v>
      </c>
      <c r="K349" s="18">
        <v>149</v>
      </c>
      <c r="L349" s="18">
        <v>844</v>
      </c>
      <c r="M349" s="18">
        <v>42194.563199999997</v>
      </c>
      <c r="N349" s="18">
        <v>3</v>
      </c>
      <c r="O349" s="18">
        <v>659.29004999999995</v>
      </c>
      <c r="P349" s="21">
        <v>2.328125</v>
      </c>
      <c r="Q349" s="21">
        <v>5.6644295302013425</v>
      </c>
      <c r="R349" s="18">
        <v>12176.363199999996</v>
      </c>
      <c r="S349" s="24">
        <v>0.28857659083433757</v>
      </c>
      <c r="T349" s="18">
        <v>9751.9731999999967</v>
      </c>
      <c r="U349" s="24">
        <v>0.23111918836026718</v>
      </c>
      <c r="V349" s="12" cm="1">
        <f t="array" ref="V349">SUMPRODUCT((B349=$B:$B)*(M349&lt;$M:$M))+1</f>
        <v>121</v>
      </c>
    </row>
    <row r="350" spans="1:22" x14ac:dyDescent="0.2">
      <c r="A350" s="14" t="str">
        <f t="shared" si="5"/>
        <v>2022Malik Mann4</v>
      </c>
      <c r="B350" s="5">
        <v>2022</v>
      </c>
      <c r="C350" s="6" t="s">
        <v>344</v>
      </c>
      <c r="D350" s="6">
        <v>461878</v>
      </c>
      <c r="E350" s="6" t="s">
        <v>347</v>
      </c>
      <c r="F350" s="7">
        <v>6</v>
      </c>
      <c r="G350" s="7">
        <v>6</v>
      </c>
      <c r="H350" s="6" t="s">
        <v>31</v>
      </c>
      <c r="I350" s="6" t="s">
        <v>29</v>
      </c>
      <c r="J350" s="18">
        <v>135</v>
      </c>
      <c r="K350" s="18">
        <v>207</v>
      </c>
      <c r="L350" s="18">
        <v>852</v>
      </c>
      <c r="M350" s="18">
        <v>39331.785600000003</v>
      </c>
      <c r="N350" s="18">
        <v>4</v>
      </c>
      <c r="O350" s="18">
        <v>291.34656000000001</v>
      </c>
      <c r="P350" s="21">
        <v>1.5333333333333334</v>
      </c>
      <c r="Q350" s="21">
        <v>4.1159420289855069</v>
      </c>
      <c r="R350" s="18">
        <v>11733.035600000003</v>
      </c>
      <c r="S350" s="24">
        <v>0.29830925347055698</v>
      </c>
      <c r="T350" s="18">
        <v>6749.2856000000029</v>
      </c>
      <c r="U350" s="24">
        <v>0.17159875904540683</v>
      </c>
      <c r="V350" s="12" cm="1">
        <f t="array" ref="V350">SUMPRODUCT((B350=$B:$B)*(M350&lt;$M:$M))+1</f>
        <v>127</v>
      </c>
    </row>
    <row r="351" spans="1:22" x14ac:dyDescent="0.2">
      <c r="A351" s="14" t="str">
        <f t="shared" si="5"/>
        <v>2022Malik Mann5</v>
      </c>
      <c r="B351" s="5">
        <v>2022</v>
      </c>
      <c r="C351" s="6" t="s">
        <v>344</v>
      </c>
      <c r="D351" s="6">
        <v>504704</v>
      </c>
      <c r="E351" s="6" t="s">
        <v>348</v>
      </c>
      <c r="F351" s="7">
        <v>6</v>
      </c>
      <c r="G351" s="7">
        <v>6</v>
      </c>
      <c r="H351" s="6" t="s">
        <v>31</v>
      </c>
      <c r="I351" s="6" t="s">
        <v>29</v>
      </c>
      <c r="J351" s="18">
        <v>97</v>
      </c>
      <c r="K351" s="18">
        <v>295</v>
      </c>
      <c r="L351" s="18">
        <v>989</v>
      </c>
      <c r="M351" s="18">
        <v>36889.56</v>
      </c>
      <c r="N351" s="18">
        <v>5</v>
      </c>
      <c r="O351" s="18">
        <v>380.3047422680412</v>
      </c>
      <c r="P351" s="21">
        <v>3.0412371134020617</v>
      </c>
      <c r="Q351" s="21">
        <v>3.3525423728813561</v>
      </c>
      <c r="R351" s="18">
        <v>6148.2599999999984</v>
      </c>
      <c r="S351" s="24">
        <v>0.16666666666666663</v>
      </c>
      <c r="T351" s="18">
        <v>2388.2299999999982</v>
      </c>
      <c r="U351" s="24">
        <v>6.4739996898851557E-2</v>
      </c>
      <c r="V351" s="12" cm="1">
        <f t="array" ref="V351">SUMPRODUCT((B351=$B:$B)*(M351&lt;$M:$M))+1</f>
        <v>138</v>
      </c>
    </row>
    <row r="352" spans="1:22" x14ac:dyDescent="0.2">
      <c r="A352" s="14" t="str">
        <f t="shared" si="5"/>
        <v>2022Malik Mann6</v>
      </c>
      <c r="B352" s="5">
        <v>2022</v>
      </c>
      <c r="C352" s="6" t="s">
        <v>344</v>
      </c>
      <c r="D352" s="6">
        <v>228068</v>
      </c>
      <c r="E352" s="6" t="s">
        <v>349</v>
      </c>
      <c r="F352" s="7">
        <v>6</v>
      </c>
      <c r="G352" s="7">
        <v>6</v>
      </c>
      <c r="H352" s="6" t="s">
        <v>31</v>
      </c>
      <c r="I352" s="6" t="s">
        <v>29</v>
      </c>
      <c r="J352" s="18">
        <v>59</v>
      </c>
      <c r="K352" s="18">
        <v>142</v>
      </c>
      <c r="L352" s="18">
        <v>470</v>
      </c>
      <c r="M352" s="18">
        <v>20972.91</v>
      </c>
      <c r="N352" s="18">
        <v>6</v>
      </c>
      <c r="O352" s="18">
        <v>355.47305084745761</v>
      </c>
      <c r="P352" s="21">
        <v>2.406779661016949</v>
      </c>
      <c r="Q352" s="21">
        <v>3.3098591549295775</v>
      </c>
      <c r="R352" s="18">
        <v>5249.3099999999995</v>
      </c>
      <c r="S352" s="24">
        <v>0.25029001697904579</v>
      </c>
      <c r="T352" s="18">
        <v>3007.4299999999994</v>
      </c>
      <c r="U352" s="24">
        <v>0.14339593313469612</v>
      </c>
      <c r="V352" s="12" cm="1">
        <f t="array" ref="V352">SUMPRODUCT((B352=$B:$B)*(M352&lt;$M:$M))+1</f>
        <v>177</v>
      </c>
    </row>
    <row r="353" spans="1:22" x14ac:dyDescent="0.2">
      <c r="A353" s="14" t="str">
        <f t="shared" si="5"/>
        <v>2022Malik Mann7</v>
      </c>
      <c r="B353" s="5">
        <v>2022</v>
      </c>
      <c r="C353" s="6" t="s">
        <v>344</v>
      </c>
      <c r="D353" s="6">
        <v>294766</v>
      </c>
      <c r="E353" s="6" t="s">
        <v>350</v>
      </c>
      <c r="F353" s="7">
        <v>6</v>
      </c>
      <c r="G353" s="7">
        <v>6</v>
      </c>
      <c r="H353" s="6" t="s">
        <v>31</v>
      </c>
      <c r="I353" s="6" t="s">
        <v>29</v>
      </c>
      <c r="J353" s="18">
        <v>91</v>
      </c>
      <c r="K353" s="18">
        <v>184</v>
      </c>
      <c r="L353" s="18">
        <v>557</v>
      </c>
      <c r="M353" s="18">
        <v>20313.240000000002</v>
      </c>
      <c r="N353" s="18">
        <v>7</v>
      </c>
      <c r="O353" s="18">
        <v>223.22241758241759</v>
      </c>
      <c r="P353" s="21">
        <v>2.0219780219780219</v>
      </c>
      <c r="Q353" s="21">
        <v>3.027173913043478</v>
      </c>
      <c r="R353" s="18">
        <v>3385.5400000000009</v>
      </c>
      <c r="S353" s="24">
        <v>0.16666666666666669</v>
      </c>
      <c r="T353" s="18">
        <v>-27.599999999999</v>
      </c>
      <c r="U353" s="24">
        <v>-1.3587197315641916E-3</v>
      </c>
      <c r="V353" s="12" cm="1">
        <f t="array" ref="V353">SUMPRODUCT((B353=$B:$B)*(M353&lt;$M:$M))+1</f>
        <v>182</v>
      </c>
    </row>
    <row r="354" spans="1:22" x14ac:dyDescent="0.2">
      <c r="A354" s="14" t="str">
        <f t="shared" si="5"/>
        <v>2022Malik Mann8</v>
      </c>
      <c r="B354" s="5">
        <v>2022</v>
      </c>
      <c r="C354" s="6" t="s">
        <v>344</v>
      </c>
      <c r="D354" s="6">
        <v>548541</v>
      </c>
      <c r="E354" s="6" t="s">
        <v>195</v>
      </c>
      <c r="F354" s="7">
        <v>6</v>
      </c>
      <c r="G354" s="7">
        <v>6</v>
      </c>
      <c r="H354" s="6" t="s">
        <v>22</v>
      </c>
      <c r="I354" s="6" t="s">
        <v>29</v>
      </c>
      <c r="J354" s="18">
        <v>62</v>
      </c>
      <c r="K354" s="18">
        <v>140</v>
      </c>
      <c r="L354" s="18">
        <v>607</v>
      </c>
      <c r="M354" s="18">
        <v>20007.635200000001</v>
      </c>
      <c r="N354" s="18">
        <v>8</v>
      </c>
      <c r="O354" s="18">
        <v>322.70379354838713</v>
      </c>
      <c r="P354" s="21">
        <v>2.2580645161290325</v>
      </c>
      <c r="Q354" s="21">
        <v>4.3357142857142854</v>
      </c>
      <c r="R354" s="18">
        <v>4436.1851999999999</v>
      </c>
      <c r="S354" s="24">
        <v>0.22172461441120236</v>
      </c>
      <c r="T354" s="18">
        <v>2092.4251999999997</v>
      </c>
      <c r="U354" s="24">
        <v>0.1045813350295391</v>
      </c>
      <c r="V354" s="12" cm="1">
        <f t="array" ref="V354">SUMPRODUCT((B354=$B:$B)*(M354&lt;$M:$M))+1</f>
        <v>185</v>
      </c>
    </row>
    <row r="355" spans="1:22" x14ac:dyDescent="0.2">
      <c r="A355" s="14" t="str">
        <f t="shared" si="5"/>
        <v>2022Malik Mann9</v>
      </c>
      <c r="B355" s="5">
        <v>2022</v>
      </c>
      <c r="C355" s="6" t="s">
        <v>344</v>
      </c>
      <c r="D355" s="6">
        <v>713162</v>
      </c>
      <c r="E355" s="6" t="s">
        <v>54</v>
      </c>
      <c r="F355" s="7">
        <v>6</v>
      </c>
      <c r="G355" s="7">
        <v>6</v>
      </c>
      <c r="H355" s="6" t="s">
        <v>22</v>
      </c>
      <c r="I355" s="6" t="s">
        <v>34</v>
      </c>
      <c r="J355" s="18">
        <v>48</v>
      </c>
      <c r="K355" s="18">
        <v>89</v>
      </c>
      <c r="L355" s="18">
        <v>249</v>
      </c>
      <c r="M355" s="18">
        <v>12109.208000000001</v>
      </c>
      <c r="N355" s="18">
        <v>9</v>
      </c>
      <c r="O355" s="18">
        <v>252.27516666666668</v>
      </c>
      <c r="P355" s="21">
        <v>1.8541666666666667</v>
      </c>
      <c r="Q355" s="21">
        <v>2.797752808988764</v>
      </c>
      <c r="R355" s="18">
        <v>4337.7080000000005</v>
      </c>
      <c r="S355" s="24">
        <v>0.35821566530197518</v>
      </c>
      <c r="T355" s="18">
        <v>2547.6980000000003</v>
      </c>
      <c r="U355" s="24">
        <v>0.21039344604535656</v>
      </c>
      <c r="V355" s="12" cm="1">
        <f t="array" ref="V355">SUMPRODUCT((B355=$B:$B)*(M355&lt;$M:$M))+1</f>
        <v>222</v>
      </c>
    </row>
    <row r="356" spans="1:22" x14ac:dyDescent="0.2">
      <c r="A356" s="14" t="str">
        <f t="shared" si="5"/>
        <v>2022Malik Mann10</v>
      </c>
      <c r="B356" s="5">
        <v>2022</v>
      </c>
      <c r="C356" s="6" t="s">
        <v>344</v>
      </c>
      <c r="D356" s="6">
        <v>911084</v>
      </c>
      <c r="E356" s="6" t="s">
        <v>351</v>
      </c>
      <c r="F356" s="7">
        <v>6</v>
      </c>
      <c r="G356" s="7">
        <v>6</v>
      </c>
      <c r="H356" s="6" t="s">
        <v>31</v>
      </c>
      <c r="I356" s="6" t="s">
        <v>34</v>
      </c>
      <c r="J356" s="18">
        <v>24</v>
      </c>
      <c r="K356" s="18">
        <v>76</v>
      </c>
      <c r="L356" s="18">
        <v>217</v>
      </c>
      <c r="M356" s="18">
        <v>9259.0776000000005</v>
      </c>
      <c r="N356" s="18">
        <v>10</v>
      </c>
      <c r="O356" s="18">
        <v>385.79490000000004</v>
      </c>
      <c r="P356" s="21">
        <v>3.1666666666666665</v>
      </c>
      <c r="Q356" s="21">
        <v>2.8552631578947367</v>
      </c>
      <c r="R356" s="18">
        <v>2512.9276000000009</v>
      </c>
      <c r="S356" s="24">
        <v>0.27140150548041642</v>
      </c>
      <c r="T356" s="18">
        <v>1578.5476000000008</v>
      </c>
      <c r="U356" s="24">
        <v>0.17048648560845853</v>
      </c>
      <c r="V356" s="12" cm="1">
        <f t="array" ref="V356">SUMPRODUCT((B356=$B:$B)*(M356&lt;$M:$M))+1</f>
        <v>260</v>
      </c>
    </row>
    <row r="357" spans="1:22" x14ac:dyDescent="0.2">
      <c r="A357" s="14" t="str">
        <f t="shared" si="5"/>
        <v>2022Malik Mann11</v>
      </c>
      <c r="B357" s="5">
        <v>2022</v>
      </c>
      <c r="C357" s="6" t="s">
        <v>344</v>
      </c>
      <c r="D357" s="6">
        <v>789083</v>
      </c>
      <c r="E357" s="6" t="s">
        <v>352</v>
      </c>
      <c r="F357" s="7">
        <v>6</v>
      </c>
      <c r="G357" s="7">
        <v>6</v>
      </c>
      <c r="H357" s="6" t="s">
        <v>31</v>
      </c>
      <c r="I357" s="6" t="s">
        <v>34</v>
      </c>
      <c r="J357" s="18">
        <v>48</v>
      </c>
      <c r="K357" s="18">
        <v>66</v>
      </c>
      <c r="L357" s="18">
        <v>197</v>
      </c>
      <c r="M357" s="18">
        <v>6905.4204</v>
      </c>
      <c r="N357" s="18">
        <v>11</v>
      </c>
      <c r="O357" s="18">
        <v>143.86292499999999</v>
      </c>
      <c r="P357" s="21">
        <v>1.375</v>
      </c>
      <c r="Q357" s="21">
        <v>2.9848484848484849</v>
      </c>
      <c r="R357" s="18">
        <v>1527.1704</v>
      </c>
      <c r="S357" s="24">
        <v>0.22115531155785967</v>
      </c>
      <c r="T357" s="18">
        <v>-235.32960000000003</v>
      </c>
      <c r="U357" s="24">
        <v>-3.4078967878624744E-2</v>
      </c>
      <c r="V357" s="12" cm="1">
        <f t="array" ref="V357">SUMPRODUCT((B357=$B:$B)*(M357&lt;$M:$M))+1</f>
        <v>306</v>
      </c>
    </row>
    <row r="358" spans="1:22" x14ac:dyDescent="0.2">
      <c r="A358" s="14" t="str">
        <f t="shared" si="5"/>
        <v>2022Malik Mann12</v>
      </c>
      <c r="B358" s="5">
        <v>2022</v>
      </c>
      <c r="C358" s="6" t="s">
        <v>344</v>
      </c>
      <c r="D358" s="6">
        <v>673382</v>
      </c>
      <c r="E358" s="6" t="s">
        <v>353</v>
      </c>
      <c r="F358" s="7">
        <v>6</v>
      </c>
      <c r="G358" s="7">
        <v>6</v>
      </c>
      <c r="H358" s="6" t="s">
        <v>31</v>
      </c>
      <c r="I358" s="6" t="s">
        <v>34</v>
      </c>
      <c r="J358" s="18">
        <v>16</v>
      </c>
      <c r="K358" s="18">
        <v>52</v>
      </c>
      <c r="L358" s="18">
        <v>138</v>
      </c>
      <c r="M358" s="18">
        <v>4923.3</v>
      </c>
      <c r="N358" s="18">
        <v>12</v>
      </c>
      <c r="O358" s="18">
        <v>307.70625000000001</v>
      </c>
      <c r="P358" s="21">
        <v>3.25</v>
      </c>
      <c r="Q358" s="21">
        <v>2.6538461538461537</v>
      </c>
      <c r="R358" s="18">
        <v>820.55000000000018</v>
      </c>
      <c r="S358" s="24">
        <v>0.16666666666666669</v>
      </c>
      <c r="T358" s="18">
        <v>195.55000000000018</v>
      </c>
      <c r="U358" s="24">
        <v>3.9719293969492045E-2</v>
      </c>
      <c r="V358" s="12" cm="1">
        <f t="array" ref="V358">SUMPRODUCT((B358=$B:$B)*(M358&lt;$M:$M))+1</f>
        <v>350</v>
      </c>
    </row>
    <row r="359" spans="1:22" x14ac:dyDescent="0.2">
      <c r="A359" s="14" t="str">
        <f t="shared" si="5"/>
        <v>2022Malik Mann13</v>
      </c>
      <c r="B359" s="5">
        <v>2022</v>
      </c>
      <c r="C359" s="6" t="s">
        <v>344</v>
      </c>
      <c r="D359" s="6">
        <v>128453</v>
      </c>
      <c r="E359" s="6" t="s">
        <v>180</v>
      </c>
      <c r="F359" s="7">
        <v>6</v>
      </c>
      <c r="G359" s="7">
        <v>1</v>
      </c>
      <c r="H359" s="6" t="s">
        <v>22</v>
      </c>
      <c r="I359" s="6" t="s">
        <v>34</v>
      </c>
      <c r="J359" s="18">
        <v>7</v>
      </c>
      <c r="K359" s="18">
        <v>17</v>
      </c>
      <c r="L359" s="18">
        <v>35</v>
      </c>
      <c r="M359" s="18">
        <v>2043.92</v>
      </c>
      <c r="N359" s="18">
        <v>13</v>
      </c>
      <c r="O359" s="18">
        <v>291.98857142857145</v>
      </c>
      <c r="P359" s="21">
        <v>2.4285714285714284</v>
      </c>
      <c r="Q359" s="21">
        <v>2.0588235294117645</v>
      </c>
      <c r="R359" s="18">
        <v>281.92000000000007</v>
      </c>
      <c r="S359" s="24">
        <v>0.13793103448275865</v>
      </c>
      <c r="T359" s="18">
        <v>15.670000000000073</v>
      </c>
      <c r="U359" s="24">
        <v>7.6666405730165914E-3</v>
      </c>
      <c r="V359" s="12" cm="1">
        <f t="array" ref="V359">SUMPRODUCT((B359=$B:$B)*(M359&lt;$M:$M))+1</f>
        <v>430</v>
      </c>
    </row>
    <row r="360" spans="1:22" x14ac:dyDescent="0.2">
      <c r="A360" s="14" t="str">
        <f t="shared" si="5"/>
        <v>2022Malik Mann14</v>
      </c>
      <c r="B360" s="5">
        <v>2022</v>
      </c>
      <c r="C360" s="6" t="s">
        <v>344</v>
      </c>
      <c r="D360" s="6">
        <v>688564</v>
      </c>
      <c r="E360" s="6" t="s">
        <v>204</v>
      </c>
      <c r="F360" s="7">
        <v>6</v>
      </c>
      <c r="G360" s="7">
        <v>4</v>
      </c>
      <c r="H360" s="6" t="s">
        <v>22</v>
      </c>
      <c r="I360" s="6" t="s">
        <v>34</v>
      </c>
      <c r="J360" s="18">
        <v>8</v>
      </c>
      <c r="K360" s="18">
        <v>11</v>
      </c>
      <c r="L360" s="18">
        <v>19</v>
      </c>
      <c r="M360" s="18">
        <v>674.02499999999998</v>
      </c>
      <c r="N360" s="18">
        <v>14</v>
      </c>
      <c r="O360" s="18">
        <v>84.253124999999997</v>
      </c>
      <c r="P360" s="21">
        <v>1.375</v>
      </c>
      <c r="Q360" s="21">
        <v>1.7272727272727273</v>
      </c>
      <c r="R360" s="18">
        <v>82.774999999999977</v>
      </c>
      <c r="S360" s="24">
        <v>0.12280701754385961</v>
      </c>
      <c r="T360" s="18">
        <v>-210.97500000000002</v>
      </c>
      <c r="U360" s="24">
        <v>-0.31300767775675981</v>
      </c>
      <c r="V360" s="12" cm="1">
        <f t="array" ref="V360">SUMPRODUCT((B360=$B:$B)*(M360&lt;$M:$M))+1</f>
        <v>470</v>
      </c>
    </row>
    <row r="361" spans="1:22" x14ac:dyDescent="0.2">
      <c r="A361" s="14" t="str">
        <f t="shared" si="5"/>
        <v>2022Mary Amendola1</v>
      </c>
      <c r="B361" s="5">
        <v>2022</v>
      </c>
      <c r="C361" s="6" t="s">
        <v>354</v>
      </c>
      <c r="D361" s="6">
        <v>110765</v>
      </c>
      <c r="E361" s="6" t="s">
        <v>355</v>
      </c>
      <c r="F361" s="7">
        <v>5</v>
      </c>
      <c r="G361" s="7">
        <v>5</v>
      </c>
      <c r="H361" s="6" t="s">
        <v>31</v>
      </c>
      <c r="I361" s="6" t="s">
        <v>25</v>
      </c>
      <c r="J361" s="18">
        <v>126</v>
      </c>
      <c r="K361" s="18">
        <v>519</v>
      </c>
      <c r="L361" s="18">
        <v>2918</v>
      </c>
      <c r="M361" s="18">
        <v>121604.2776</v>
      </c>
      <c r="N361" s="18">
        <v>1</v>
      </c>
      <c r="O361" s="18">
        <v>965.1133142857143</v>
      </c>
      <c r="P361" s="21">
        <v>4.1190476190476186</v>
      </c>
      <c r="Q361" s="21">
        <v>5.6223506743737959</v>
      </c>
      <c r="R361" s="18">
        <v>30508.777600000001</v>
      </c>
      <c r="S361" s="24">
        <v>0.25088572706590384</v>
      </c>
      <c r="T361" s="18">
        <v>26047.827600000001</v>
      </c>
      <c r="U361" s="24">
        <v>0.21420157344859717</v>
      </c>
      <c r="V361" s="12" cm="1">
        <f t="array" ref="V361">SUMPRODUCT((B361=$B:$B)*(M361&lt;$M:$M))+1</f>
        <v>35</v>
      </c>
    </row>
    <row r="362" spans="1:22" x14ac:dyDescent="0.2">
      <c r="A362" s="14" t="str">
        <f t="shared" si="5"/>
        <v>2022Mary Amendola2</v>
      </c>
      <c r="B362" s="5">
        <v>2022</v>
      </c>
      <c r="C362" s="6" t="s">
        <v>354</v>
      </c>
      <c r="D362" s="6">
        <v>734173</v>
      </c>
      <c r="E362" s="6" t="s">
        <v>292</v>
      </c>
      <c r="F362" s="7">
        <v>5</v>
      </c>
      <c r="G362" s="7">
        <v>3</v>
      </c>
      <c r="H362" s="6" t="s">
        <v>22</v>
      </c>
      <c r="I362" s="6" t="s">
        <v>25</v>
      </c>
      <c r="J362" s="18">
        <v>114</v>
      </c>
      <c r="K362" s="18">
        <v>478</v>
      </c>
      <c r="L362" s="18">
        <v>2115</v>
      </c>
      <c r="M362" s="18">
        <v>82098.338000000003</v>
      </c>
      <c r="N362" s="18">
        <v>2</v>
      </c>
      <c r="O362" s="18">
        <v>720.16085964912281</v>
      </c>
      <c r="P362" s="21">
        <v>4.192982456140351</v>
      </c>
      <c r="Q362" s="21">
        <v>4.4246861924686192</v>
      </c>
      <c r="R362" s="18">
        <v>18695.438000000002</v>
      </c>
      <c r="S362" s="24">
        <v>0.22772005445469556</v>
      </c>
      <c r="T362" s="18">
        <v>14648.288000000002</v>
      </c>
      <c r="U362" s="24">
        <v>0.17842368502027411</v>
      </c>
      <c r="V362" s="12" cm="1">
        <f t="array" ref="V362">SUMPRODUCT((B362=$B:$B)*(M362&lt;$M:$M))+1</f>
        <v>54</v>
      </c>
    </row>
    <row r="363" spans="1:22" x14ac:dyDescent="0.2">
      <c r="A363" s="14" t="str">
        <f t="shared" si="5"/>
        <v>2022Mary Amendola3</v>
      </c>
      <c r="B363" s="5">
        <v>2022</v>
      </c>
      <c r="C363" s="6" t="s">
        <v>354</v>
      </c>
      <c r="D363" s="6">
        <v>380543</v>
      </c>
      <c r="E363" s="6" t="s">
        <v>356</v>
      </c>
      <c r="F363" s="7">
        <v>5</v>
      </c>
      <c r="G363" s="7">
        <v>5</v>
      </c>
      <c r="H363" s="6" t="s">
        <v>31</v>
      </c>
      <c r="I363" s="6" t="s">
        <v>29</v>
      </c>
      <c r="J363" s="18">
        <v>107</v>
      </c>
      <c r="K363" s="18">
        <v>293</v>
      </c>
      <c r="L363" s="18">
        <v>1104</v>
      </c>
      <c r="M363" s="18">
        <v>41889.42</v>
      </c>
      <c r="N363" s="18">
        <v>3</v>
      </c>
      <c r="O363" s="18">
        <v>391.48990654205608</v>
      </c>
      <c r="P363" s="21">
        <v>2.7383177570093458</v>
      </c>
      <c r="Q363" s="21">
        <v>3.7679180887372015</v>
      </c>
      <c r="R363" s="18">
        <v>6981.57</v>
      </c>
      <c r="S363" s="24">
        <v>0.16666666666666666</v>
      </c>
      <c r="T363" s="18">
        <v>3348.3199999999997</v>
      </c>
      <c r="U363" s="24">
        <v>7.9932355234328858E-2</v>
      </c>
      <c r="V363" s="12" cm="1">
        <f t="array" ref="V363">SUMPRODUCT((B363=$B:$B)*(M363&lt;$M:$M))+1</f>
        <v>123</v>
      </c>
    </row>
    <row r="364" spans="1:22" x14ac:dyDescent="0.2">
      <c r="A364" s="14" t="str">
        <f t="shared" si="5"/>
        <v>2022Mary Amendola4</v>
      </c>
      <c r="B364" s="5">
        <v>2022</v>
      </c>
      <c r="C364" s="6" t="s">
        <v>354</v>
      </c>
      <c r="D364" s="6">
        <v>128453</v>
      </c>
      <c r="E364" s="6" t="s">
        <v>180</v>
      </c>
      <c r="F364" s="7">
        <v>5</v>
      </c>
      <c r="G364" s="7">
        <v>1</v>
      </c>
      <c r="H364" s="6" t="s">
        <v>22</v>
      </c>
      <c r="I364" s="6" t="s">
        <v>29</v>
      </c>
      <c r="J364" s="18">
        <v>120</v>
      </c>
      <c r="K364" s="18">
        <v>280</v>
      </c>
      <c r="L364" s="18">
        <v>1162</v>
      </c>
      <c r="M364" s="18">
        <v>40170.394</v>
      </c>
      <c r="N364" s="18">
        <v>4</v>
      </c>
      <c r="O364" s="18">
        <v>334.75328333333334</v>
      </c>
      <c r="P364" s="21">
        <v>2.3333333333333335</v>
      </c>
      <c r="Q364" s="21">
        <v>4.1500000000000004</v>
      </c>
      <c r="R364" s="18">
        <v>5540.7439999999988</v>
      </c>
      <c r="S364" s="24">
        <v>0.13793103448275859</v>
      </c>
      <c r="T364" s="18">
        <v>1515.4939999999988</v>
      </c>
      <c r="U364" s="24">
        <v>3.7726640171863855E-2</v>
      </c>
      <c r="V364" s="12" cm="1">
        <f t="array" ref="V364">SUMPRODUCT((B364=$B:$B)*(M364&lt;$M:$M))+1</f>
        <v>125</v>
      </c>
    </row>
    <row r="365" spans="1:22" x14ac:dyDescent="0.2">
      <c r="A365" s="14" t="str">
        <f t="shared" si="5"/>
        <v>2022Mary Amendola5</v>
      </c>
      <c r="B365" s="5">
        <v>2022</v>
      </c>
      <c r="C365" s="6" t="s">
        <v>354</v>
      </c>
      <c r="D365" s="6">
        <v>961606</v>
      </c>
      <c r="E365" s="6" t="s">
        <v>357</v>
      </c>
      <c r="F365" s="7">
        <v>5</v>
      </c>
      <c r="G365" s="7">
        <v>5</v>
      </c>
      <c r="H365" s="6" t="s">
        <v>31</v>
      </c>
      <c r="I365" s="6" t="s">
        <v>29</v>
      </c>
      <c r="J365" s="18">
        <v>46</v>
      </c>
      <c r="K365" s="18">
        <v>173</v>
      </c>
      <c r="L365" s="18">
        <v>953</v>
      </c>
      <c r="M365" s="18">
        <v>38778.567799999997</v>
      </c>
      <c r="N365" s="18">
        <v>5</v>
      </c>
      <c r="O365" s="18">
        <v>843.01234347826085</v>
      </c>
      <c r="P365" s="21">
        <v>3.7608695652173911</v>
      </c>
      <c r="Q365" s="21">
        <v>5.5086705202312141</v>
      </c>
      <c r="R365" s="18">
        <v>12633.817799999997</v>
      </c>
      <c r="S365" s="24">
        <v>0.32579382160678966</v>
      </c>
      <c r="T365" s="18">
        <v>11020.267799999998</v>
      </c>
      <c r="U365" s="24">
        <v>0.28418449739652318</v>
      </c>
      <c r="V365" s="12" cm="1">
        <f t="array" ref="V365">SUMPRODUCT((B365=$B:$B)*(M365&lt;$M:$M))+1</f>
        <v>130</v>
      </c>
    </row>
    <row r="366" spans="1:22" x14ac:dyDescent="0.2">
      <c r="A366" s="14" t="str">
        <f t="shared" si="5"/>
        <v>2022Mary Amendola6</v>
      </c>
      <c r="B366" s="5">
        <v>2022</v>
      </c>
      <c r="C366" s="6" t="s">
        <v>354</v>
      </c>
      <c r="D366" s="6">
        <v>203761</v>
      </c>
      <c r="E366" s="6" t="s">
        <v>358</v>
      </c>
      <c r="F366" s="7">
        <v>5</v>
      </c>
      <c r="G366" s="7">
        <v>5</v>
      </c>
      <c r="H366" s="6" t="s">
        <v>31</v>
      </c>
      <c r="I366" s="6" t="s">
        <v>29</v>
      </c>
      <c r="J366" s="18">
        <v>91</v>
      </c>
      <c r="K366" s="18">
        <v>269</v>
      </c>
      <c r="L366" s="18">
        <v>884</v>
      </c>
      <c r="M366" s="18">
        <v>38023.800000000003</v>
      </c>
      <c r="N366" s="18">
        <v>6</v>
      </c>
      <c r="O366" s="18">
        <v>417.8439560439561</v>
      </c>
      <c r="P366" s="21">
        <v>2.9560439560439562</v>
      </c>
      <c r="Q366" s="21">
        <v>3.2862453531598512</v>
      </c>
      <c r="R366" s="18">
        <v>6337.3000000000029</v>
      </c>
      <c r="S366" s="24">
        <v>0.16666666666666674</v>
      </c>
      <c r="T366" s="18">
        <v>3224.2500000000027</v>
      </c>
      <c r="U366" s="24">
        <v>8.4795575402774118E-2</v>
      </c>
      <c r="V366" s="12" cm="1">
        <f t="array" ref="V366">SUMPRODUCT((B366=$B:$B)*(M366&lt;$M:$M))+1</f>
        <v>132</v>
      </c>
    </row>
    <row r="367" spans="1:22" x14ac:dyDescent="0.2">
      <c r="A367" s="14" t="str">
        <f t="shared" si="5"/>
        <v>2022Mary Amendola7</v>
      </c>
      <c r="B367" s="5">
        <v>2022</v>
      </c>
      <c r="C367" s="6" t="s">
        <v>354</v>
      </c>
      <c r="D367" s="6">
        <v>105021</v>
      </c>
      <c r="E367" s="6" t="s">
        <v>359</v>
      </c>
      <c r="F367" s="7">
        <v>5</v>
      </c>
      <c r="G367" s="7">
        <v>5</v>
      </c>
      <c r="H367" s="6" t="s">
        <v>31</v>
      </c>
      <c r="I367" s="6" t="s">
        <v>29</v>
      </c>
      <c r="J367" s="18">
        <v>76</v>
      </c>
      <c r="K367" s="18">
        <v>232</v>
      </c>
      <c r="L367" s="18">
        <v>1013</v>
      </c>
      <c r="M367" s="18">
        <v>34904.82</v>
      </c>
      <c r="N367" s="18">
        <v>7</v>
      </c>
      <c r="O367" s="18">
        <v>459.27394736842103</v>
      </c>
      <c r="P367" s="21">
        <v>3.0526315789473686</v>
      </c>
      <c r="Q367" s="21">
        <v>4.3663793103448274</v>
      </c>
      <c r="R367" s="18">
        <v>5817.4700000000012</v>
      </c>
      <c r="S367" s="24">
        <v>0.16666666666666671</v>
      </c>
      <c r="T367" s="18">
        <v>3211.2200000000012</v>
      </c>
      <c r="U367" s="24">
        <v>9.1999328459507923E-2</v>
      </c>
      <c r="V367" s="12" cm="1">
        <f t="array" ref="V367">SUMPRODUCT((B367=$B:$B)*(M367&lt;$M:$M))+1</f>
        <v>141</v>
      </c>
    </row>
    <row r="368" spans="1:22" x14ac:dyDescent="0.2">
      <c r="A368" s="14" t="str">
        <f t="shared" si="5"/>
        <v>2022Mary Amendola8</v>
      </c>
      <c r="B368" s="5">
        <v>2022</v>
      </c>
      <c r="C368" s="6" t="s">
        <v>354</v>
      </c>
      <c r="D368" s="6">
        <v>782190</v>
      </c>
      <c r="E368" s="6" t="s">
        <v>235</v>
      </c>
      <c r="F368" s="7">
        <v>5</v>
      </c>
      <c r="G368" s="7">
        <v>2</v>
      </c>
      <c r="H368" s="6" t="s">
        <v>22</v>
      </c>
      <c r="I368" s="6" t="s">
        <v>29</v>
      </c>
      <c r="J368" s="18">
        <v>140</v>
      </c>
      <c r="K368" s="18">
        <v>194</v>
      </c>
      <c r="L368" s="18">
        <v>723</v>
      </c>
      <c r="M368" s="18">
        <v>25376.22</v>
      </c>
      <c r="N368" s="18">
        <v>8</v>
      </c>
      <c r="O368" s="18">
        <v>181.25871428571429</v>
      </c>
      <c r="P368" s="21">
        <v>1.3857142857142857</v>
      </c>
      <c r="Q368" s="21">
        <v>3.7268041237113403</v>
      </c>
      <c r="R368" s="18">
        <v>4229.3700000000026</v>
      </c>
      <c r="S368" s="24">
        <v>0.16666666666666677</v>
      </c>
      <c r="T368" s="18">
        <v>-324.02999999999702</v>
      </c>
      <c r="U368" s="24">
        <v>-1.2769041252006681E-2</v>
      </c>
      <c r="V368" s="12" cm="1">
        <f t="array" ref="V368">SUMPRODUCT((B368=$B:$B)*(M368&lt;$M:$M))+1</f>
        <v>163</v>
      </c>
    </row>
    <row r="369" spans="1:22" x14ac:dyDescent="0.2">
      <c r="A369" s="14" t="str">
        <f t="shared" si="5"/>
        <v>2022Mary Amendola9</v>
      </c>
      <c r="B369" s="5">
        <v>2022</v>
      </c>
      <c r="C369" s="6" t="s">
        <v>354</v>
      </c>
      <c r="D369" s="6">
        <v>623397</v>
      </c>
      <c r="E369" s="6" t="s">
        <v>327</v>
      </c>
      <c r="F369" s="7">
        <v>5</v>
      </c>
      <c r="G369" s="7">
        <v>5</v>
      </c>
      <c r="H369" s="6" t="s">
        <v>22</v>
      </c>
      <c r="I369" s="6" t="s">
        <v>29</v>
      </c>
      <c r="J369" s="18">
        <v>92</v>
      </c>
      <c r="K369" s="18">
        <v>128</v>
      </c>
      <c r="L369" s="18">
        <v>608</v>
      </c>
      <c r="M369" s="18">
        <v>22516.598000000002</v>
      </c>
      <c r="N369" s="18">
        <v>9</v>
      </c>
      <c r="O369" s="18">
        <v>244.74563043478264</v>
      </c>
      <c r="P369" s="21">
        <v>1.3913043478260869</v>
      </c>
      <c r="Q369" s="21">
        <v>4.75</v>
      </c>
      <c r="R369" s="18">
        <v>5299.0480000000025</v>
      </c>
      <c r="S369" s="24">
        <v>0.23533963700910776</v>
      </c>
      <c r="T369" s="18">
        <v>2306.2480000000023</v>
      </c>
      <c r="U369" s="24">
        <v>0.10242435380335885</v>
      </c>
      <c r="V369" s="12" cm="1">
        <f t="array" ref="V369">SUMPRODUCT((B369=$B:$B)*(M369&lt;$M:$M))+1</f>
        <v>173</v>
      </c>
    </row>
    <row r="370" spans="1:22" x14ac:dyDescent="0.2">
      <c r="A370" s="14" t="str">
        <f t="shared" si="5"/>
        <v>2022Mary Amendola10</v>
      </c>
      <c r="B370" s="5">
        <v>2022</v>
      </c>
      <c r="C370" s="6" t="s">
        <v>354</v>
      </c>
      <c r="D370" s="6">
        <v>577416</v>
      </c>
      <c r="E370" s="6" t="s">
        <v>360</v>
      </c>
      <c r="F370" s="7">
        <v>5</v>
      </c>
      <c r="G370" s="7">
        <v>5</v>
      </c>
      <c r="H370" s="6" t="s">
        <v>31</v>
      </c>
      <c r="I370" s="6" t="s">
        <v>29</v>
      </c>
      <c r="J370" s="18">
        <v>73</v>
      </c>
      <c r="K370" s="18">
        <v>154</v>
      </c>
      <c r="L370" s="18">
        <v>565</v>
      </c>
      <c r="M370" s="18">
        <v>22427.34</v>
      </c>
      <c r="N370" s="18">
        <v>10</v>
      </c>
      <c r="O370" s="18">
        <v>307.22383561643835</v>
      </c>
      <c r="P370" s="21">
        <v>2.1095890410958904</v>
      </c>
      <c r="Q370" s="21">
        <v>3.668831168831169</v>
      </c>
      <c r="R370" s="18">
        <v>3737.8899999999994</v>
      </c>
      <c r="S370" s="24">
        <v>0.16666666666666663</v>
      </c>
      <c r="T370" s="18">
        <v>1307.1399999999994</v>
      </c>
      <c r="U370" s="24">
        <v>5.8283327403071405E-2</v>
      </c>
      <c r="V370" s="12" cm="1">
        <f t="array" ref="V370">SUMPRODUCT((B370=$B:$B)*(M370&lt;$M:$M))+1</f>
        <v>174</v>
      </c>
    </row>
    <row r="371" spans="1:22" x14ac:dyDescent="0.2">
      <c r="A371" s="14" t="str">
        <f t="shared" si="5"/>
        <v>2022Mary Amendola11</v>
      </c>
      <c r="B371" s="5">
        <v>2022</v>
      </c>
      <c r="C371" s="6" t="s">
        <v>354</v>
      </c>
      <c r="D371" s="6">
        <v>504855</v>
      </c>
      <c r="E371" s="6" t="s">
        <v>361</v>
      </c>
      <c r="F371" s="7">
        <v>5</v>
      </c>
      <c r="G371" s="7">
        <v>5</v>
      </c>
      <c r="H371" s="6" t="s">
        <v>31</v>
      </c>
      <c r="I371" s="6" t="s">
        <v>29</v>
      </c>
      <c r="J371" s="18">
        <v>49</v>
      </c>
      <c r="K371" s="18">
        <v>129</v>
      </c>
      <c r="L371" s="18">
        <v>413</v>
      </c>
      <c r="M371" s="18">
        <v>17981.508999999998</v>
      </c>
      <c r="N371" s="18">
        <v>11</v>
      </c>
      <c r="O371" s="18">
        <v>366.96957142857138</v>
      </c>
      <c r="P371" s="21">
        <v>2.6326530612244898</v>
      </c>
      <c r="Q371" s="21">
        <v>3.2015503875968991</v>
      </c>
      <c r="R371" s="18">
        <v>5170.4089999999978</v>
      </c>
      <c r="S371" s="24">
        <v>0.28754032823385389</v>
      </c>
      <c r="T371" s="18">
        <v>3511.708999999998</v>
      </c>
      <c r="U371" s="24">
        <v>0.1952955672407693</v>
      </c>
      <c r="V371" s="12" cm="1">
        <f t="array" ref="V371">SUMPRODUCT((B371=$B:$B)*(M371&lt;$M:$M))+1</f>
        <v>190</v>
      </c>
    </row>
    <row r="372" spans="1:22" x14ac:dyDescent="0.2">
      <c r="A372" s="14" t="str">
        <f t="shared" si="5"/>
        <v>2022Mary Amendola12</v>
      </c>
      <c r="B372" s="5">
        <v>2022</v>
      </c>
      <c r="C372" s="6" t="s">
        <v>354</v>
      </c>
      <c r="D372" s="6">
        <v>716851</v>
      </c>
      <c r="E372" s="6" t="s">
        <v>362</v>
      </c>
      <c r="F372" s="7">
        <v>5</v>
      </c>
      <c r="G372" s="7">
        <v>5</v>
      </c>
      <c r="H372" s="6" t="s">
        <v>31</v>
      </c>
      <c r="I372" s="6" t="s">
        <v>34</v>
      </c>
      <c r="J372" s="18">
        <v>69</v>
      </c>
      <c r="K372" s="18">
        <v>136</v>
      </c>
      <c r="L372" s="18">
        <v>327</v>
      </c>
      <c r="M372" s="18">
        <v>14672.34</v>
      </c>
      <c r="N372" s="18">
        <v>12</v>
      </c>
      <c r="O372" s="18">
        <v>212.64260869565217</v>
      </c>
      <c r="P372" s="21">
        <v>1.9710144927536233</v>
      </c>
      <c r="Q372" s="21">
        <v>2.4044117647058822</v>
      </c>
      <c r="R372" s="18">
        <v>2445.3899999999994</v>
      </c>
      <c r="S372" s="24">
        <v>0.16666666666666663</v>
      </c>
      <c r="T372" s="18">
        <v>157.33999999999924</v>
      </c>
      <c r="U372" s="24">
        <v>1.0723579197319531E-2</v>
      </c>
      <c r="V372" s="12" cm="1">
        <f t="array" ref="V372">SUMPRODUCT((B372=$B:$B)*(M372&lt;$M:$M))+1</f>
        <v>205</v>
      </c>
    </row>
    <row r="373" spans="1:22" x14ac:dyDescent="0.2">
      <c r="A373" s="14" t="str">
        <f t="shared" si="5"/>
        <v>2022Mary Amendola13</v>
      </c>
      <c r="B373" s="5">
        <v>2022</v>
      </c>
      <c r="C373" s="6" t="s">
        <v>354</v>
      </c>
      <c r="D373" s="6">
        <v>335207</v>
      </c>
      <c r="E373" s="6" t="s">
        <v>134</v>
      </c>
      <c r="F373" s="7">
        <v>5</v>
      </c>
      <c r="G373" s="7">
        <v>5</v>
      </c>
      <c r="H373" s="6" t="s">
        <v>22</v>
      </c>
      <c r="I373" s="6" t="s">
        <v>34</v>
      </c>
      <c r="J373" s="18">
        <v>53</v>
      </c>
      <c r="K373" s="18">
        <v>140</v>
      </c>
      <c r="L373" s="18">
        <v>411</v>
      </c>
      <c r="M373" s="18">
        <v>13573.74</v>
      </c>
      <c r="N373" s="18">
        <v>13</v>
      </c>
      <c r="O373" s="18">
        <v>256.10830188679245</v>
      </c>
      <c r="P373" s="21">
        <v>2.641509433962264</v>
      </c>
      <c r="Q373" s="21">
        <v>2.9357142857142855</v>
      </c>
      <c r="R373" s="18">
        <v>2262.2899999999991</v>
      </c>
      <c r="S373" s="24">
        <v>0.1666666666666666</v>
      </c>
      <c r="T373" s="18">
        <v>466.38999999999896</v>
      </c>
      <c r="U373" s="24">
        <v>3.4359726943347886E-2</v>
      </c>
      <c r="V373" s="12" cm="1">
        <f t="array" ref="V373">SUMPRODUCT((B373=$B:$B)*(M373&lt;$M:$M))+1</f>
        <v>209</v>
      </c>
    </row>
    <row r="374" spans="1:22" x14ac:dyDescent="0.2">
      <c r="A374" s="14" t="str">
        <f t="shared" si="5"/>
        <v>2022Mary Amendola14</v>
      </c>
      <c r="B374" s="5">
        <v>2022</v>
      </c>
      <c r="C374" s="6" t="s">
        <v>354</v>
      </c>
      <c r="D374" s="6">
        <v>742625</v>
      </c>
      <c r="E374" s="6" t="s">
        <v>363</v>
      </c>
      <c r="F374" s="7">
        <v>5</v>
      </c>
      <c r="G374" s="7">
        <v>5</v>
      </c>
      <c r="H374" s="6" t="s">
        <v>31</v>
      </c>
      <c r="I374" s="6" t="s">
        <v>34</v>
      </c>
      <c r="J374" s="18">
        <v>53</v>
      </c>
      <c r="K374" s="18">
        <v>80</v>
      </c>
      <c r="L374" s="18">
        <v>222</v>
      </c>
      <c r="M374" s="18">
        <v>8683.3459999999995</v>
      </c>
      <c r="N374" s="18">
        <v>14</v>
      </c>
      <c r="O374" s="18">
        <v>163.83671698113207</v>
      </c>
      <c r="P374" s="21">
        <v>1.5094339622641511</v>
      </c>
      <c r="Q374" s="21">
        <v>2.7749999999999999</v>
      </c>
      <c r="R374" s="18">
        <v>2735.0459999999994</v>
      </c>
      <c r="S374" s="24">
        <v>0.3149760472518312</v>
      </c>
      <c r="T374" s="18">
        <v>1004.0459999999994</v>
      </c>
      <c r="U374" s="24">
        <v>0.115628929216917</v>
      </c>
      <c r="V374" s="12" cm="1">
        <f t="array" ref="V374">SUMPRODUCT((B374=$B:$B)*(M374&lt;$M:$M))+1</f>
        <v>272</v>
      </c>
    </row>
    <row r="375" spans="1:22" x14ac:dyDescent="0.2">
      <c r="A375" s="14" t="str">
        <f t="shared" si="5"/>
        <v>2022Mary Amendola15</v>
      </c>
      <c r="B375" s="5">
        <v>2022</v>
      </c>
      <c r="C375" s="6" t="s">
        <v>354</v>
      </c>
      <c r="D375" s="6">
        <v>167602</v>
      </c>
      <c r="E375" s="6" t="s">
        <v>174</v>
      </c>
      <c r="F375" s="7">
        <v>5</v>
      </c>
      <c r="G375" s="7">
        <v>4</v>
      </c>
      <c r="H375" s="6" t="s">
        <v>22</v>
      </c>
      <c r="I375" s="6" t="s">
        <v>34</v>
      </c>
      <c r="J375" s="18">
        <v>32</v>
      </c>
      <c r="K375" s="18">
        <v>56</v>
      </c>
      <c r="L375" s="18">
        <v>194</v>
      </c>
      <c r="M375" s="18">
        <v>7728.2407999999996</v>
      </c>
      <c r="N375" s="18">
        <v>15</v>
      </c>
      <c r="O375" s="18">
        <v>241.50752499999999</v>
      </c>
      <c r="P375" s="21">
        <v>1.75</v>
      </c>
      <c r="Q375" s="21">
        <v>3.4642857142857144</v>
      </c>
      <c r="R375" s="18">
        <v>1725.8407999999999</v>
      </c>
      <c r="S375" s="24">
        <v>0.22331612648508573</v>
      </c>
      <c r="T375" s="18">
        <v>672.24080000000004</v>
      </c>
      <c r="U375" s="24">
        <v>8.6984970758157545E-2</v>
      </c>
      <c r="V375" s="12" cm="1">
        <f t="array" ref="V375">SUMPRODUCT((B375=$B:$B)*(M375&lt;$M:$M))+1</f>
        <v>290</v>
      </c>
    </row>
    <row r="376" spans="1:22" x14ac:dyDescent="0.2">
      <c r="A376" s="14" t="str">
        <f t="shared" si="5"/>
        <v>2022Mary Amendola16</v>
      </c>
      <c r="B376" s="5">
        <v>2022</v>
      </c>
      <c r="C376" s="6" t="s">
        <v>354</v>
      </c>
      <c r="D376" s="6">
        <v>772168</v>
      </c>
      <c r="E376" s="6" t="s">
        <v>283</v>
      </c>
      <c r="F376" s="7">
        <v>5</v>
      </c>
      <c r="G376" s="7">
        <v>4</v>
      </c>
      <c r="H376" s="6" t="s">
        <v>22</v>
      </c>
      <c r="I376" s="6" t="s">
        <v>34</v>
      </c>
      <c r="J376" s="18">
        <v>21</v>
      </c>
      <c r="K376" s="18">
        <v>53</v>
      </c>
      <c r="L376" s="18">
        <v>172</v>
      </c>
      <c r="M376" s="18">
        <v>7084.9290000000001</v>
      </c>
      <c r="N376" s="18">
        <v>16</v>
      </c>
      <c r="O376" s="18">
        <v>337.37757142857146</v>
      </c>
      <c r="P376" s="21">
        <v>2.5238095238095237</v>
      </c>
      <c r="Q376" s="21">
        <v>3.2452830188679247</v>
      </c>
      <c r="R376" s="18">
        <v>870.07899999999972</v>
      </c>
      <c r="S376" s="24">
        <v>0.12280701754385961</v>
      </c>
      <c r="T376" s="18">
        <v>162.42899999999975</v>
      </c>
      <c r="U376" s="24">
        <v>2.2925988390285878E-2</v>
      </c>
      <c r="V376" s="12" cm="1">
        <f t="array" ref="V376">SUMPRODUCT((B376=$B:$B)*(M376&lt;$M:$M))+1</f>
        <v>301</v>
      </c>
    </row>
    <row r="377" spans="1:22" x14ac:dyDescent="0.2">
      <c r="A377" s="14" t="str">
        <f t="shared" si="5"/>
        <v>2022Mary Amendola17</v>
      </c>
      <c r="B377" s="5">
        <v>2022</v>
      </c>
      <c r="C377" s="6" t="s">
        <v>354</v>
      </c>
      <c r="D377" s="6">
        <v>281083</v>
      </c>
      <c r="E377" s="6" t="s">
        <v>127</v>
      </c>
      <c r="F377" s="7">
        <v>5</v>
      </c>
      <c r="G377" s="7">
        <v>6</v>
      </c>
      <c r="H377" s="6" t="s">
        <v>22</v>
      </c>
      <c r="I377" s="6" t="s">
        <v>34</v>
      </c>
      <c r="J377" s="18">
        <v>19</v>
      </c>
      <c r="K377" s="18">
        <v>48</v>
      </c>
      <c r="L377" s="18">
        <v>113</v>
      </c>
      <c r="M377" s="18">
        <v>4582.08</v>
      </c>
      <c r="N377" s="18">
        <v>17</v>
      </c>
      <c r="O377" s="18">
        <v>241.16210526315788</v>
      </c>
      <c r="P377" s="21">
        <v>2.5263157894736841</v>
      </c>
      <c r="Q377" s="21">
        <v>2.3541666666666665</v>
      </c>
      <c r="R377" s="18">
        <v>763.67999999999984</v>
      </c>
      <c r="S377" s="24">
        <v>0.16666666666666663</v>
      </c>
      <c r="T377" s="18">
        <v>121.87999999999988</v>
      </c>
      <c r="U377" s="24">
        <v>2.6599273692296924E-2</v>
      </c>
      <c r="V377" s="12" cm="1">
        <f t="array" ref="V377">SUMPRODUCT((B377=$B:$B)*(M377&lt;$M:$M))+1</f>
        <v>358</v>
      </c>
    </row>
    <row r="378" spans="1:22" x14ac:dyDescent="0.2">
      <c r="A378" s="14" t="str">
        <f t="shared" si="5"/>
        <v>2022Mary Amendola18</v>
      </c>
      <c r="B378" s="5">
        <v>2022</v>
      </c>
      <c r="C378" s="6" t="s">
        <v>354</v>
      </c>
      <c r="D378" s="6">
        <v>962009</v>
      </c>
      <c r="E378" s="6" t="s">
        <v>364</v>
      </c>
      <c r="F378" s="7">
        <v>5</v>
      </c>
      <c r="G378" s="7">
        <v>5</v>
      </c>
      <c r="H378" s="6" t="s">
        <v>31</v>
      </c>
      <c r="I378" s="6" t="s">
        <v>34</v>
      </c>
      <c r="J378" s="18">
        <v>25</v>
      </c>
      <c r="K378" s="18">
        <v>39</v>
      </c>
      <c r="L378" s="18">
        <v>85</v>
      </c>
      <c r="M378" s="18">
        <v>4067.94</v>
      </c>
      <c r="N378" s="18">
        <v>18</v>
      </c>
      <c r="O378" s="18">
        <v>162.7176</v>
      </c>
      <c r="P378" s="21">
        <v>1.56</v>
      </c>
      <c r="Q378" s="21">
        <v>2.1794871794871793</v>
      </c>
      <c r="R378" s="18">
        <v>677.99000000000024</v>
      </c>
      <c r="S378" s="24">
        <v>0.16666666666666671</v>
      </c>
      <c r="T378" s="18">
        <v>-139.90999999999974</v>
      </c>
      <c r="U378" s="24">
        <v>-3.4393329301808717E-2</v>
      </c>
      <c r="V378" s="12" cm="1">
        <f t="array" ref="V378">SUMPRODUCT((B378=$B:$B)*(M378&lt;$M:$M))+1</f>
        <v>370</v>
      </c>
    </row>
    <row r="379" spans="1:22" x14ac:dyDescent="0.2">
      <c r="A379" s="14" t="str">
        <f t="shared" si="5"/>
        <v>2022Mary Amendola19</v>
      </c>
      <c r="B379" s="5">
        <v>2022</v>
      </c>
      <c r="C379" s="6" t="s">
        <v>354</v>
      </c>
      <c r="D379" s="6">
        <v>629125</v>
      </c>
      <c r="E379" s="6" t="s">
        <v>365</v>
      </c>
      <c r="F379" s="7">
        <v>5</v>
      </c>
      <c r="G379" s="7">
        <v>5</v>
      </c>
      <c r="H379" s="6" t="s">
        <v>31</v>
      </c>
      <c r="I379" s="6" t="s">
        <v>34</v>
      </c>
      <c r="J379" s="18">
        <v>11</v>
      </c>
      <c r="K379" s="18">
        <v>26</v>
      </c>
      <c r="L379" s="18">
        <v>75</v>
      </c>
      <c r="M379" s="18">
        <v>3423.66</v>
      </c>
      <c r="N379" s="18">
        <v>19</v>
      </c>
      <c r="O379" s="18">
        <v>311.24181818181819</v>
      </c>
      <c r="P379" s="21">
        <v>2.3636363636363638</v>
      </c>
      <c r="Q379" s="21">
        <v>2.8846153846153846</v>
      </c>
      <c r="R379" s="18">
        <v>570.60999999999967</v>
      </c>
      <c r="S379" s="24">
        <v>0.16666666666666657</v>
      </c>
      <c r="T379" s="18">
        <v>201.00999999999965</v>
      </c>
      <c r="U379" s="24">
        <v>5.8712021637662516E-2</v>
      </c>
      <c r="V379" s="12" cm="1">
        <f t="array" ref="V379">SUMPRODUCT((B379=$B:$B)*(M379&lt;$M:$M))+1</f>
        <v>390</v>
      </c>
    </row>
    <row r="380" spans="1:22" x14ac:dyDescent="0.2">
      <c r="A380" s="14" t="str">
        <f t="shared" si="5"/>
        <v>2022Mary Amendola20</v>
      </c>
      <c r="B380" s="5">
        <v>2022</v>
      </c>
      <c r="C380" s="6" t="s">
        <v>354</v>
      </c>
      <c r="D380" s="6">
        <v>243906</v>
      </c>
      <c r="E380" s="6" t="s">
        <v>366</v>
      </c>
      <c r="F380" s="7">
        <v>5</v>
      </c>
      <c r="G380" s="7">
        <v>5</v>
      </c>
      <c r="H380" s="6" t="s">
        <v>31</v>
      </c>
      <c r="I380" s="6" t="s">
        <v>34</v>
      </c>
      <c r="J380" s="18">
        <v>15</v>
      </c>
      <c r="K380" s="18">
        <v>30</v>
      </c>
      <c r="L380" s="18">
        <v>100</v>
      </c>
      <c r="M380" s="18">
        <v>3341.8</v>
      </c>
      <c r="N380" s="18">
        <v>20</v>
      </c>
      <c r="O380" s="18">
        <v>222.78666666666669</v>
      </c>
      <c r="P380" s="21">
        <v>2</v>
      </c>
      <c r="Q380" s="21">
        <v>3.3333333333333335</v>
      </c>
      <c r="R380" s="18">
        <v>975.70000000000027</v>
      </c>
      <c r="S380" s="24">
        <v>0.29196840026333121</v>
      </c>
      <c r="T380" s="18">
        <v>477.70000000000027</v>
      </c>
      <c r="U380" s="24">
        <v>0.14294691483631583</v>
      </c>
      <c r="V380" s="12" cm="1">
        <f t="array" ref="V380">SUMPRODUCT((B380=$B:$B)*(M380&lt;$M:$M))+1</f>
        <v>394</v>
      </c>
    </row>
    <row r="381" spans="1:22" x14ac:dyDescent="0.2">
      <c r="A381" s="14" t="str">
        <f t="shared" si="5"/>
        <v>2022Mary Amendola21</v>
      </c>
      <c r="B381" s="5">
        <v>2022</v>
      </c>
      <c r="C381" s="6" t="s">
        <v>354</v>
      </c>
      <c r="D381" s="6">
        <v>354104</v>
      </c>
      <c r="E381" s="6" t="s">
        <v>367</v>
      </c>
      <c r="F381" s="7">
        <v>5</v>
      </c>
      <c r="G381" s="7">
        <v>5</v>
      </c>
      <c r="H381" s="6" t="s">
        <v>31</v>
      </c>
      <c r="I381" s="6" t="s">
        <v>34</v>
      </c>
      <c r="J381" s="18">
        <v>8</v>
      </c>
      <c r="K381" s="18">
        <v>24</v>
      </c>
      <c r="L381" s="18">
        <v>70</v>
      </c>
      <c r="M381" s="18">
        <v>2427.11</v>
      </c>
      <c r="N381" s="18">
        <v>21</v>
      </c>
      <c r="O381" s="18">
        <v>303.38875000000002</v>
      </c>
      <c r="P381" s="21">
        <v>3</v>
      </c>
      <c r="Q381" s="21">
        <v>2.9166666666666665</v>
      </c>
      <c r="R381" s="18">
        <v>777.66000000000008</v>
      </c>
      <c r="S381" s="24">
        <v>0.32040575004841149</v>
      </c>
      <c r="T381" s="18">
        <v>503.81000000000006</v>
      </c>
      <c r="U381" s="24">
        <v>0.20757608843439318</v>
      </c>
      <c r="V381" s="12" cm="1">
        <f t="array" ref="V381">SUMPRODUCT((B381=$B:$B)*(M381&lt;$M:$M))+1</f>
        <v>417</v>
      </c>
    </row>
    <row r="382" spans="1:22" x14ac:dyDescent="0.2">
      <c r="A382" s="14" t="str">
        <f t="shared" si="5"/>
        <v>2022Mary Amendola22</v>
      </c>
      <c r="B382" s="5">
        <v>2022</v>
      </c>
      <c r="C382" s="6" t="s">
        <v>354</v>
      </c>
      <c r="D382" s="6">
        <v>522997</v>
      </c>
      <c r="E382" s="6" t="s">
        <v>368</v>
      </c>
      <c r="F382" s="7">
        <v>5</v>
      </c>
      <c r="G382" s="7">
        <v>5</v>
      </c>
      <c r="H382" s="6" t="s">
        <v>31</v>
      </c>
      <c r="I382" s="6" t="s">
        <v>34</v>
      </c>
      <c r="J382" s="18">
        <v>14</v>
      </c>
      <c r="K382" s="18">
        <v>37</v>
      </c>
      <c r="L382" s="18">
        <v>73</v>
      </c>
      <c r="M382" s="18">
        <v>1930.32</v>
      </c>
      <c r="N382" s="18">
        <v>22</v>
      </c>
      <c r="O382" s="18">
        <v>137.88</v>
      </c>
      <c r="P382" s="21">
        <v>2.6428571428571428</v>
      </c>
      <c r="Q382" s="21">
        <v>1.972972972972973</v>
      </c>
      <c r="R382" s="18">
        <v>321.72000000000003</v>
      </c>
      <c r="S382" s="24">
        <v>0.16666666666666669</v>
      </c>
      <c r="T382" s="18">
        <v>-152.42999999999995</v>
      </c>
      <c r="U382" s="24">
        <v>-7.8966181772970268E-2</v>
      </c>
      <c r="V382" s="12" cm="1">
        <f t="array" ref="V382">SUMPRODUCT((B382=$B:$B)*(M382&lt;$M:$M))+1</f>
        <v>433</v>
      </c>
    </row>
    <row r="383" spans="1:22" x14ac:dyDescent="0.2">
      <c r="A383" s="14" t="str">
        <f t="shared" si="5"/>
        <v>2022Mary Amendola23</v>
      </c>
      <c r="B383" s="5">
        <v>2022</v>
      </c>
      <c r="C383" s="6" t="s">
        <v>354</v>
      </c>
      <c r="D383" s="6">
        <v>321904</v>
      </c>
      <c r="E383" s="6" t="s">
        <v>369</v>
      </c>
      <c r="F383" s="7">
        <v>5</v>
      </c>
      <c r="G383" s="7">
        <v>5</v>
      </c>
      <c r="H383" s="6" t="s">
        <v>31</v>
      </c>
      <c r="I383" s="6" t="s">
        <v>34</v>
      </c>
      <c r="J383" s="18">
        <v>14</v>
      </c>
      <c r="K383" s="18">
        <v>14</v>
      </c>
      <c r="L383" s="18">
        <v>32</v>
      </c>
      <c r="M383" s="18">
        <v>1340.9760000000001</v>
      </c>
      <c r="N383" s="18">
        <v>23</v>
      </c>
      <c r="O383" s="18">
        <v>95.784000000000006</v>
      </c>
      <c r="P383" s="21">
        <v>1</v>
      </c>
      <c r="Q383" s="21">
        <v>2.2857142857142856</v>
      </c>
      <c r="R383" s="18">
        <v>420.72600000000011</v>
      </c>
      <c r="S383" s="24">
        <v>0.31374610731288261</v>
      </c>
      <c r="T383" s="18">
        <v>-28.673999999999864</v>
      </c>
      <c r="U383" s="24">
        <v>-2.1382933027884066E-2</v>
      </c>
      <c r="V383" s="12" cm="1">
        <f t="array" ref="V383">SUMPRODUCT((B383=$B:$B)*(M383&lt;$M:$M))+1</f>
        <v>454</v>
      </c>
    </row>
    <row r="384" spans="1:22" x14ac:dyDescent="0.2">
      <c r="A384" s="14" t="str">
        <f t="shared" si="5"/>
        <v>2022Mikhail Reilly1</v>
      </c>
      <c r="B384" s="5">
        <v>2022</v>
      </c>
      <c r="C384" s="6" t="s">
        <v>370</v>
      </c>
      <c r="D384" s="6">
        <v>832569</v>
      </c>
      <c r="E384" s="6" t="s">
        <v>371</v>
      </c>
      <c r="F384" s="7">
        <v>3</v>
      </c>
      <c r="G384" s="7">
        <v>3</v>
      </c>
      <c r="H384" s="6" t="s">
        <v>31</v>
      </c>
      <c r="I384" s="6" t="s">
        <v>29</v>
      </c>
      <c r="J384" s="18">
        <v>94</v>
      </c>
      <c r="K384" s="18">
        <v>335</v>
      </c>
      <c r="L384" s="18">
        <v>1312</v>
      </c>
      <c r="M384" s="18">
        <v>55840.315999999999</v>
      </c>
      <c r="N384" s="18">
        <v>1</v>
      </c>
      <c r="O384" s="18">
        <v>594.04591489361701</v>
      </c>
      <c r="P384" s="21">
        <v>3.5638297872340425</v>
      </c>
      <c r="Q384" s="21">
        <v>3.9164179104477612</v>
      </c>
      <c r="R384" s="18">
        <v>14967.165999999997</v>
      </c>
      <c r="S384" s="24">
        <v>0.26803512358346965</v>
      </c>
      <c r="T384" s="18">
        <v>11466.165999999997</v>
      </c>
      <c r="U384" s="24">
        <v>0.20533848698134155</v>
      </c>
      <c r="V384" s="12" cm="1">
        <f t="array" ref="V384">SUMPRODUCT((B384=$B:$B)*(M384&lt;$M:$M))+1</f>
        <v>94</v>
      </c>
    </row>
    <row r="385" spans="1:22" x14ac:dyDescent="0.2">
      <c r="A385" s="14" t="str">
        <f t="shared" si="5"/>
        <v>2022Mikhail Reilly2</v>
      </c>
      <c r="B385" s="5">
        <v>2022</v>
      </c>
      <c r="C385" s="6" t="s">
        <v>370</v>
      </c>
      <c r="D385" s="6">
        <v>128453</v>
      </c>
      <c r="E385" s="6" t="s">
        <v>180</v>
      </c>
      <c r="F385" s="7">
        <v>3</v>
      </c>
      <c r="G385" s="7">
        <v>1</v>
      </c>
      <c r="H385" s="6" t="s">
        <v>22</v>
      </c>
      <c r="I385" s="6" t="s">
        <v>29</v>
      </c>
      <c r="J385" s="18">
        <v>88</v>
      </c>
      <c r="K385" s="18">
        <v>247</v>
      </c>
      <c r="L385" s="18">
        <v>1172</v>
      </c>
      <c r="M385" s="18">
        <v>44318.843999999997</v>
      </c>
      <c r="N385" s="18">
        <v>2</v>
      </c>
      <c r="O385" s="18">
        <v>503.62322727272726</v>
      </c>
      <c r="P385" s="21">
        <v>2.8068181818181817</v>
      </c>
      <c r="Q385" s="21">
        <v>4.7449392712550607</v>
      </c>
      <c r="R385" s="18">
        <v>6112.9439999999959</v>
      </c>
      <c r="S385" s="24">
        <v>0.13793103448275854</v>
      </c>
      <c r="T385" s="18">
        <v>2915.5439999999958</v>
      </c>
      <c r="U385" s="24">
        <v>6.5785650907320511E-2</v>
      </c>
      <c r="V385" s="12" cm="1">
        <f t="array" ref="V385">SUMPRODUCT((B385=$B:$B)*(M385&lt;$M:$M))+1</f>
        <v>115</v>
      </c>
    </row>
    <row r="386" spans="1:22" x14ac:dyDescent="0.2">
      <c r="A386" s="14" t="str">
        <f t="shared" ref="A386:A449" si="6">B386&amp;C386&amp;N386</f>
        <v>2022Mikhail Reilly3</v>
      </c>
      <c r="B386" s="5">
        <v>2022</v>
      </c>
      <c r="C386" s="6" t="s">
        <v>370</v>
      </c>
      <c r="D386" s="6">
        <v>547050</v>
      </c>
      <c r="E386" s="6" t="s">
        <v>372</v>
      </c>
      <c r="F386" s="7">
        <v>3</v>
      </c>
      <c r="G386" s="7">
        <v>6</v>
      </c>
      <c r="H386" s="6" t="s">
        <v>22</v>
      </c>
      <c r="I386" s="6" t="s">
        <v>29</v>
      </c>
      <c r="J386" s="18">
        <v>59</v>
      </c>
      <c r="K386" s="18">
        <v>254</v>
      </c>
      <c r="L386" s="18">
        <v>1059</v>
      </c>
      <c r="M386" s="18">
        <v>37719.360000000001</v>
      </c>
      <c r="N386" s="18">
        <v>3</v>
      </c>
      <c r="O386" s="18">
        <v>639.31118644067794</v>
      </c>
      <c r="P386" s="21">
        <v>4.3050847457627119</v>
      </c>
      <c r="Q386" s="21">
        <v>4.1692913385826769</v>
      </c>
      <c r="R386" s="18">
        <v>6286.5600000000013</v>
      </c>
      <c r="S386" s="24">
        <v>0.16666666666666669</v>
      </c>
      <c r="T386" s="18">
        <v>4042.5600000000013</v>
      </c>
      <c r="U386" s="24">
        <v>0.10717467104425954</v>
      </c>
      <c r="V386" s="12" cm="1">
        <f t="array" ref="V386">SUMPRODUCT((B386=$B:$B)*(M386&lt;$M:$M))+1</f>
        <v>134</v>
      </c>
    </row>
    <row r="387" spans="1:22" x14ac:dyDescent="0.2">
      <c r="A387" s="14" t="str">
        <f t="shared" si="6"/>
        <v>2022Mikhail Reilly4</v>
      </c>
      <c r="B387" s="5">
        <v>2022</v>
      </c>
      <c r="C387" s="6" t="s">
        <v>370</v>
      </c>
      <c r="D387" s="6">
        <v>769640</v>
      </c>
      <c r="E387" s="6" t="s">
        <v>373</v>
      </c>
      <c r="F387" s="7">
        <v>3</v>
      </c>
      <c r="G387" s="7">
        <v>3</v>
      </c>
      <c r="H387" s="6" t="s">
        <v>31</v>
      </c>
      <c r="I387" s="6" t="s">
        <v>29</v>
      </c>
      <c r="J387" s="18">
        <v>83</v>
      </c>
      <c r="K387" s="18">
        <v>110</v>
      </c>
      <c r="L387" s="18">
        <v>515</v>
      </c>
      <c r="M387" s="18">
        <v>26587.348999999998</v>
      </c>
      <c r="N387" s="18">
        <v>4</v>
      </c>
      <c r="O387" s="18">
        <v>320.32950602409636</v>
      </c>
      <c r="P387" s="21">
        <v>1.3253012048192772</v>
      </c>
      <c r="Q387" s="21">
        <v>4.6818181818181817</v>
      </c>
      <c r="R387" s="18">
        <v>7042.2989999999991</v>
      </c>
      <c r="S387" s="24">
        <v>0.26487405720668122</v>
      </c>
      <c r="T387" s="18">
        <v>4171.2989999999991</v>
      </c>
      <c r="U387" s="24">
        <v>0.15689036917520433</v>
      </c>
      <c r="V387" s="12" cm="1">
        <f t="array" ref="V387">SUMPRODUCT((B387=$B:$B)*(M387&lt;$M:$M))+1</f>
        <v>154</v>
      </c>
    </row>
    <row r="388" spans="1:22" x14ac:dyDescent="0.2">
      <c r="A388" s="14" t="str">
        <f t="shared" si="6"/>
        <v>2022Mikhail Reilly5</v>
      </c>
      <c r="B388" s="5">
        <v>2022</v>
      </c>
      <c r="C388" s="6" t="s">
        <v>370</v>
      </c>
      <c r="D388" s="6">
        <v>609954</v>
      </c>
      <c r="E388" s="6" t="s">
        <v>219</v>
      </c>
      <c r="F388" s="7">
        <v>3</v>
      </c>
      <c r="G388" s="7">
        <v>2</v>
      </c>
      <c r="H388" s="6" t="s">
        <v>22</v>
      </c>
      <c r="I388" s="6" t="s">
        <v>34</v>
      </c>
      <c r="J388" s="18">
        <v>26</v>
      </c>
      <c r="K388" s="18">
        <v>66</v>
      </c>
      <c r="L388" s="18">
        <v>165</v>
      </c>
      <c r="M388" s="18">
        <v>5986.6450000000004</v>
      </c>
      <c r="N388" s="18">
        <v>5</v>
      </c>
      <c r="O388" s="18">
        <v>230.25557692307694</v>
      </c>
      <c r="P388" s="21">
        <v>2.5384615384615383</v>
      </c>
      <c r="Q388" s="21">
        <v>2.5</v>
      </c>
      <c r="R388" s="18">
        <v>1683.8950000000004</v>
      </c>
      <c r="S388" s="24">
        <v>0.28127523846829072</v>
      </c>
      <c r="T388" s="18">
        <v>746.69500000000039</v>
      </c>
      <c r="U388" s="24">
        <v>0.12472678770830746</v>
      </c>
      <c r="V388" s="12" cm="1">
        <f t="array" ref="V388">SUMPRODUCT((B388=$B:$B)*(M388&lt;$M:$M))+1</f>
        <v>326</v>
      </c>
    </row>
    <row r="389" spans="1:22" x14ac:dyDescent="0.2">
      <c r="A389" s="14" t="str">
        <f t="shared" si="6"/>
        <v>2022Mikhail Reilly6</v>
      </c>
      <c r="B389" s="5">
        <v>2022</v>
      </c>
      <c r="C389" s="6" t="s">
        <v>370</v>
      </c>
      <c r="D389" s="6">
        <v>560409</v>
      </c>
      <c r="E389" s="6" t="s">
        <v>374</v>
      </c>
      <c r="F389" s="7">
        <v>3</v>
      </c>
      <c r="G389" s="7">
        <v>3</v>
      </c>
      <c r="H389" s="6" t="s">
        <v>31</v>
      </c>
      <c r="I389" s="6" t="s">
        <v>34</v>
      </c>
      <c r="J389" s="18">
        <v>17</v>
      </c>
      <c r="K389" s="18">
        <v>37</v>
      </c>
      <c r="L389" s="18">
        <v>138</v>
      </c>
      <c r="M389" s="18">
        <v>5942.4</v>
      </c>
      <c r="N389" s="18">
        <v>6</v>
      </c>
      <c r="O389" s="18">
        <v>349.55294117647054</v>
      </c>
      <c r="P389" s="21">
        <v>2.1764705882352939</v>
      </c>
      <c r="Q389" s="21">
        <v>3.7297297297297298</v>
      </c>
      <c r="R389" s="18">
        <v>990.39999999999964</v>
      </c>
      <c r="S389" s="24">
        <v>0.1666666666666666</v>
      </c>
      <c r="T389" s="18">
        <v>384.99999999999966</v>
      </c>
      <c r="U389" s="24">
        <v>6.4788637587506678E-2</v>
      </c>
      <c r="V389" s="12" cm="1">
        <f t="array" ref="V389">SUMPRODUCT((B389=$B:$B)*(M389&lt;$M:$M))+1</f>
        <v>327</v>
      </c>
    </row>
    <row r="390" spans="1:22" x14ac:dyDescent="0.2">
      <c r="A390" s="14" t="str">
        <f t="shared" si="6"/>
        <v>2022Mikhail Reilly7</v>
      </c>
      <c r="B390" s="5">
        <v>2022</v>
      </c>
      <c r="C390" s="6" t="s">
        <v>370</v>
      </c>
      <c r="D390" s="6">
        <v>811025</v>
      </c>
      <c r="E390" s="6" t="s">
        <v>229</v>
      </c>
      <c r="F390" s="7">
        <v>3</v>
      </c>
      <c r="G390" s="7">
        <v>4</v>
      </c>
      <c r="H390" s="6" t="s">
        <v>22</v>
      </c>
      <c r="I390" s="6" t="s">
        <v>34</v>
      </c>
      <c r="J390" s="18">
        <v>8</v>
      </c>
      <c r="K390" s="18">
        <v>30</v>
      </c>
      <c r="L390" s="18">
        <v>75</v>
      </c>
      <c r="M390" s="18">
        <v>3080.76</v>
      </c>
      <c r="N390" s="18">
        <v>7</v>
      </c>
      <c r="O390" s="18">
        <v>385.09500000000003</v>
      </c>
      <c r="P390" s="21">
        <v>3.75</v>
      </c>
      <c r="Q390" s="21">
        <v>2.5</v>
      </c>
      <c r="R390" s="18">
        <v>513.46</v>
      </c>
      <c r="S390" s="24">
        <v>0.16666666666666666</v>
      </c>
      <c r="T390" s="18">
        <v>214.66000000000003</v>
      </c>
      <c r="U390" s="24">
        <v>6.9677612017813792E-2</v>
      </c>
      <c r="V390" s="12" cm="1">
        <f t="array" ref="V390">SUMPRODUCT((B390=$B:$B)*(M390&lt;$M:$M))+1</f>
        <v>399</v>
      </c>
    </row>
    <row r="391" spans="1:22" x14ac:dyDescent="0.2">
      <c r="A391" s="14" t="str">
        <f t="shared" si="6"/>
        <v>2022Mikhail Reilly8</v>
      </c>
      <c r="B391" s="5">
        <v>2022</v>
      </c>
      <c r="C391" s="6" t="s">
        <v>370</v>
      </c>
      <c r="D391" s="6">
        <v>595666</v>
      </c>
      <c r="E391" s="6" t="s">
        <v>375</v>
      </c>
      <c r="F391" s="7">
        <v>3</v>
      </c>
      <c r="G391" s="7">
        <v>3</v>
      </c>
      <c r="H391" s="6" t="s">
        <v>31</v>
      </c>
      <c r="I391" s="6" t="s">
        <v>34</v>
      </c>
      <c r="J391" s="18">
        <v>5</v>
      </c>
      <c r="K391" s="18">
        <v>14</v>
      </c>
      <c r="L391" s="18">
        <v>60</v>
      </c>
      <c r="M391" s="18">
        <v>2191.2800000000002</v>
      </c>
      <c r="N391" s="18">
        <v>8</v>
      </c>
      <c r="O391" s="18">
        <v>438.25600000000003</v>
      </c>
      <c r="P391" s="21">
        <v>2.8</v>
      </c>
      <c r="Q391" s="21">
        <v>4.2857142857142856</v>
      </c>
      <c r="R391" s="18">
        <v>455.63000000000011</v>
      </c>
      <c r="S391" s="24">
        <v>0.20792869920776902</v>
      </c>
      <c r="T391" s="18">
        <v>273.8300000000001</v>
      </c>
      <c r="U391" s="24">
        <v>0.12496349165784384</v>
      </c>
      <c r="V391" s="12" cm="1">
        <f t="array" ref="V391">SUMPRODUCT((B391=$B:$B)*(M391&lt;$M:$M))+1</f>
        <v>426</v>
      </c>
    </row>
    <row r="392" spans="1:22" x14ac:dyDescent="0.2">
      <c r="A392" s="14" t="str">
        <f t="shared" si="6"/>
        <v>2022Mikhail Reilly9</v>
      </c>
      <c r="B392" s="5">
        <v>2022</v>
      </c>
      <c r="C392" s="6" t="s">
        <v>370</v>
      </c>
      <c r="D392" s="6">
        <v>583353</v>
      </c>
      <c r="E392" s="6" t="s">
        <v>176</v>
      </c>
      <c r="F392" s="7">
        <v>3</v>
      </c>
      <c r="G392" s="7">
        <v>1</v>
      </c>
      <c r="H392" s="6" t="s">
        <v>22</v>
      </c>
      <c r="I392" s="6" t="s">
        <v>34</v>
      </c>
      <c r="J392" s="18">
        <v>1</v>
      </c>
      <c r="K392" s="18">
        <v>1</v>
      </c>
      <c r="L392" s="18">
        <v>3</v>
      </c>
      <c r="M392" s="18">
        <v>246.6</v>
      </c>
      <c r="N392" s="18">
        <v>9</v>
      </c>
      <c r="O392" s="18">
        <v>246.6</v>
      </c>
      <c r="P392" s="21">
        <v>1</v>
      </c>
      <c r="Q392" s="21">
        <v>3</v>
      </c>
      <c r="R392" s="18">
        <v>41.099999999999994</v>
      </c>
      <c r="S392" s="24">
        <v>0.16666666666666666</v>
      </c>
      <c r="T392" s="18">
        <v>6.8999999999999915</v>
      </c>
      <c r="U392" s="24">
        <v>2.7980535279805319E-2</v>
      </c>
      <c r="V392" s="12" cm="1">
        <f t="array" ref="V392">SUMPRODUCT((B392=$B:$B)*(M392&lt;$M:$M))+1</f>
        <v>480</v>
      </c>
    </row>
    <row r="393" spans="1:22" x14ac:dyDescent="0.2">
      <c r="A393" s="14" t="str">
        <f t="shared" si="6"/>
        <v>2022Mosaki Ishak1</v>
      </c>
      <c r="B393" s="5">
        <v>2022</v>
      </c>
      <c r="C393" s="6" t="s">
        <v>376</v>
      </c>
      <c r="D393" s="6">
        <v>181012</v>
      </c>
      <c r="E393" s="6" t="s">
        <v>377</v>
      </c>
      <c r="F393" s="7">
        <v>4</v>
      </c>
      <c r="G393" s="7">
        <v>4</v>
      </c>
      <c r="H393" s="6" t="s">
        <v>31</v>
      </c>
      <c r="I393" s="6" t="s">
        <v>25</v>
      </c>
      <c r="J393" s="18">
        <v>90</v>
      </c>
      <c r="K393" s="18">
        <v>359</v>
      </c>
      <c r="L393" s="18">
        <v>1748</v>
      </c>
      <c r="M393" s="18">
        <v>96861.758400000006</v>
      </c>
      <c r="N393" s="18">
        <v>1</v>
      </c>
      <c r="O393" s="18">
        <v>1076.2417600000001</v>
      </c>
      <c r="P393" s="21">
        <v>3.9888888888888889</v>
      </c>
      <c r="Q393" s="21">
        <v>4.8690807799442899</v>
      </c>
      <c r="R393" s="18">
        <v>44259.308400000009</v>
      </c>
      <c r="S393" s="24">
        <v>0.45693273724421679</v>
      </c>
      <c r="T393" s="18">
        <v>41383.808400000009</v>
      </c>
      <c r="U393" s="24">
        <v>0.42724609880714293</v>
      </c>
      <c r="V393" s="12" cm="1">
        <f t="array" ref="V393">SUMPRODUCT((B393=$B:$B)*(M393&lt;$M:$M))+1</f>
        <v>44</v>
      </c>
    </row>
    <row r="394" spans="1:22" x14ac:dyDescent="0.2">
      <c r="A394" s="14" t="str">
        <f t="shared" si="6"/>
        <v>2022Mosaki Ishak2</v>
      </c>
      <c r="B394" s="5">
        <v>2022</v>
      </c>
      <c r="C394" s="6" t="s">
        <v>376</v>
      </c>
      <c r="D394" s="6">
        <v>659545</v>
      </c>
      <c r="E394" s="6" t="s">
        <v>378</v>
      </c>
      <c r="F394" s="7">
        <v>4</v>
      </c>
      <c r="G394" s="7">
        <v>4</v>
      </c>
      <c r="H394" s="6" t="s">
        <v>31</v>
      </c>
      <c r="I394" s="6" t="s">
        <v>25</v>
      </c>
      <c r="J394" s="18">
        <v>101</v>
      </c>
      <c r="K394" s="18">
        <v>458</v>
      </c>
      <c r="L394" s="18">
        <v>2141</v>
      </c>
      <c r="M394" s="18">
        <v>81192.6976</v>
      </c>
      <c r="N394" s="18">
        <v>2</v>
      </c>
      <c r="O394" s="18">
        <v>803.88809504950495</v>
      </c>
      <c r="P394" s="21">
        <v>4.5346534653465342</v>
      </c>
      <c r="Q394" s="21">
        <v>4.6746724890829698</v>
      </c>
      <c r="R394" s="18">
        <v>17332.097600000001</v>
      </c>
      <c r="S394" s="24">
        <v>0.21346867529131094</v>
      </c>
      <c r="T394" s="18">
        <v>14058.597600000001</v>
      </c>
      <c r="U394" s="24">
        <v>0.17315101007310293</v>
      </c>
      <c r="V394" s="12" cm="1">
        <f t="array" ref="V394">SUMPRODUCT((B394=$B:$B)*(M394&lt;$M:$M))+1</f>
        <v>55</v>
      </c>
    </row>
    <row r="395" spans="1:22" x14ac:dyDescent="0.2">
      <c r="A395" s="14" t="str">
        <f t="shared" si="6"/>
        <v>2022Mosaki Ishak3</v>
      </c>
      <c r="B395" s="5">
        <v>2022</v>
      </c>
      <c r="C395" s="6" t="s">
        <v>376</v>
      </c>
      <c r="D395" s="6">
        <v>423877</v>
      </c>
      <c r="E395" s="6" t="s">
        <v>98</v>
      </c>
      <c r="F395" s="7">
        <v>4</v>
      </c>
      <c r="G395" s="7">
        <v>4</v>
      </c>
      <c r="H395" s="6" t="s">
        <v>22</v>
      </c>
      <c r="I395" s="6" t="s">
        <v>29</v>
      </c>
      <c r="J395" s="18">
        <v>100</v>
      </c>
      <c r="K395" s="18">
        <v>429</v>
      </c>
      <c r="L395" s="18">
        <v>2072</v>
      </c>
      <c r="M395" s="18">
        <v>71744.7</v>
      </c>
      <c r="N395" s="18">
        <v>3</v>
      </c>
      <c r="O395" s="18">
        <v>717.447</v>
      </c>
      <c r="P395" s="21">
        <v>4.29</v>
      </c>
      <c r="Q395" s="21">
        <v>4.8298368298368297</v>
      </c>
      <c r="R395" s="18">
        <v>11957.449999999997</v>
      </c>
      <c r="S395" s="24">
        <v>0.16666666666666663</v>
      </c>
      <c r="T395" s="18">
        <v>8739.4499999999971</v>
      </c>
      <c r="U395" s="24">
        <v>0.12181317923135782</v>
      </c>
      <c r="V395" s="12" cm="1">
        <f t="array" ref="V395">SUMPRODUCT((B395=$B:$B)*(M395&lt;$M:$M))+1</f>
        <v>65</v>
      </c>
    </row>
    <row r="396" spans="1:22" x14ac:dyDescent="0.2">
      <c r="A396" s="14" t="str">
        <f t="shared" si="6"/>
        <v>2022Mosaki Ishak4</v>
      </c>
      <c r="B396" s="5">
        <v>2022</v>
      </c>
      <c r="C396" s="6" t="s">
        <v>376</v>
      </c>
      <c r="D396" s="6">
        <v>335207</v>
      </c>
      <c r="E396" s="6" t="s">
        <v>134</v>
      </c>
      <c r="F396" s="7">
        <v>4</v>
      </c>
      <c r="G396" s="7">
        <v>5</v>
      </c>
      <c r="H396" s="6" t="s">
        <v>22</v>
      </c>
      <c r="I396" s="6" t="s">
        <v>29</v>
      </c>
      <c r="J396" s="18">
        <v>119</v>
      </c>
      <c r="K396" s="18">
        <v>344</v>
      </c>
      <c r="L396" s="18">
        <v>1681</v>
      </c>
      <c r="M396" s="18">
        <v>67877.94</v>
      </c>
      <c r="N396" s="18">
        <v>4</v>
      </c>
      <c r="O396" s="18">
        <v>570.40285714285721</v>
      </c>
      <c r="P396" s="21">
        <v>2.8907563025210083</v>
      </c>
      <c r="Q396" s="21">
        <v>4.8866279069767442</v>
      </c>
      <c r="R396" s="18">
        <v>11312.990000000005</v>
      </c>
      <c r="S396" s="24">
        <v>0.16666666666666674</v>
      </c>
      <c r="T396" s="18">
        <v>7641.4900000000052</v>
      </c>
      <c r="U396" s="24">
        <v>0.11257692852788409</v>
      </c>
      <c r="V396" s="12" cm="1">
        <f t="array" ref="V396">SUMPRODUCT((B396=$B:$B)*(M396&lt;$M:$M))+1</f>
        <v>69</v>
      </c>
    </row>
    <row r="397" spans="1:22" x14ac:dyDescent="0.2">
      <c r="A397" s="14" t="str">
        <f t="shared" si="6"/>
        <v>2022Mosaki Ishak5</v>
      </c>
      <c r="B397" s="5">
        <v>2022</v>
      </c>
      <c r="C397" s="6" t="s">
        <v>376</v>
      </c>
      <c r="D397" s="6">
        <v>551613</v>
      </c>
      <c r="E397" s="6" t="s">
        <v>379</v>
      </c>
      <c r="F397" s="7">
        <v>4</v>
      </c>
      <c r="G397" s="7">
        <v>4</v>
      </c>
      <c r="H397" s="6" t="s">
        <v>31</v>
      </c>
      <c r="I397" s="6" t="s">
        <v>29</v>
      </c>
      <c r="J397" s="18">
        <v>92</v>
      </c>
      <c r="K397" s="18">
        <v>322</v>
      </c>
      <c r="L397" s="18">
        <v>1102</v>
      </c>
      <c r="M397" s="18">
        <v>58901.382799999999</v>
      </c>
      <c r="N397" s="18">
        <v>5</v>
      </c>
      <c r="O397" s="18">
        <v>640.23242173913047</v>
      </c>
      <c r="P397" s="21">
        <v>3.5</v>
      </c>
      <c r="Q397" s="21">
        <v>3.4223602484472049</v>
      </c>
      <c r="R397" s="18">
        <v>24944.082799999996</v>
      </c>
      <c r="S397" s="24">
        <v>0.42348891680009926</v>
      </c>
      <c r="T397" s="18">
        <v>22052.082799999996</v>
      </c>
      <c r="U397" s="24">
        <v>0.37438989972235415</v>
      </c>
      <c r="V397" s="12" cm="1">
        <f t="array" ref="V397">SUMPRODUCT((B397=$B:$B)*(M397&lt;$M:$M))+1</f>
        <v>84</v>
      </c>
    </row>
    <row r="398" spans="1:22" x14ac:dyDescent="0.2">
      <c r="A398" s="14" t="str">
        <f t="shared" si="6"/>
        <v>2022Mosaki Ishak6</v>
      </c>
      <c r="B398" s="5">
        <v>2022</v>
      </c>
      <c r="C398" s="6" t="s">
        <v>376</v>
      </c>
      <c r="D398" s="6">
        <v>688564</v>
      </c>
      <c r="E398" s="6" t="s">
        <v>204</v>
      </c>
      <c r="F398" s="7">
        <v>4</v>
      </c>
      <c r="G398" s="7">
        <v>4</v>
      </c>
      <c r="H398" s="6" t="s">
        <v>22</v>
      </c>
      <c r="I398" s="6" t="s">
        <v>29</v>
      </c>
      <c r="J398" s="18">
        <v>51</v>
      </c>
      <c r="K398" s="18">
        <v>202</v>
      </c>
      <c r="L398" s="18">
        <v>769</v>
      </c>
      <c r="M398" s="18">
        <v>26014.686000000002</v>
      </c>
      <c r="N398" s="18">
        <v>6</v>
      </c>
      <c r="O398" s="18">
        <v>510.09188235294118</v>
      </c>
      <c r="P398" s="21">
        <v>3.9607843137254903</v>
      </c>
      <c r="Q398" s="21">
        <v>3.8069306930693068</v>
      </c>
      <c r="R398" s="18">
        <v>3194.7860000000001</v>
      </c>
      <c r="S398" s="24">
        <v>0.12280701754385964</v>
      </c>
      <c r="T398" s="18">
        <v>1566.7860000000001</v>
      </c>
      <c r="U398" s="24">
        <v>6.0226981021412287E-2</v>
      </c>
      <c r="V398" s="12" cm="1">
        <f t="array" ref="V398">SUMPRODUCT((B398=$B:$B)*(M398&lt;$M:$M))+1</f>
        <v>160</v>
      </c>
    </row>
    <row r="399" spans="1:22" x14ac:dyDescent="0.2">
      <c r="A399" s="14" t="str">
        <f t="shared" si="6"/>
        <v>2022Mosaki Ishak7</v>
      </c>
      <c r="B399" s="5">
        <v>2022</v>
      </c>
      <c r="C399" s="6" t="s">
        <v>376</v>
      </c>
      <c r="D399" s="6">
        <v>734173</v>
      </c>
      <c r="E399" s="6" t="s">
        <v>292</v>
      </c>
      <c r="F399" s="7">
        <v>4</v>
      </c>
      <c r="G399" s="7">
        <v>3</v>
      </c>
      <c r="H399" s="6" t="s">
        <v>22</v>
      </c>
      <c r="I399" s="6" t="s">
        <v>29</v>
      </c>
      <c r="J399" s="18">
        <v>106</v>
      </c>
      <c r="K399" s="18">
        <v>142</v>
      </c>
      <c r="L399" s="18">
        <v>488</v>
      </c>
      <c r="M399" s="18">
        <v>20530.641599999999</v>
      </c>
      <c r="N399" s="18">
        <v>7</v>
      </c>
      <c r="O399" s="18">
        <v>193.68529811320755</v>
      </c>
      <c r="P399" s="21">
        <v>1.3396226415094339</v>
      </c>
      <c r="Q399" s="21">
        <v>3.436619718309859</v>
      </c>
      <c r="R399" s="18">
        <v>6071.9415999999983</v>
      </c>
      <c r="S399" s="24">
        <v>0.29575021172256005</v>
      </c>
      <c r="T399" s="18">
        <v>2961.9415999999983</v>
      </c>
      <c r="U399" s="24">
        <v>0.14426931499305889</v>
      </c>
      <c r="V399" s="12" cm="1">
        <f t="array" ref="V399">SUMPRODUCT((B399=$B:$B)*(M399&lt;$M:$M))+1</f>
        <v>181</v>
      </c>
    </row>
    <row r="400" spans="1:22" x14ac:dyDescent="0.2">
      <c r="A400" s="14" t="str">
        <f t="shared" si="6"/>
        <v>2022Mosaki Ishak8</v>
      </c>
      <c r="B400" s="5">
        <v>2022</v>
      </c>
      <c r="C400" s="6" t="s">
        <v>376</v>
      </c>
      <c r="D400" s="6">
        <v>688075</v>
      </c>
      <c r="E400" s="6" t="s">
        <v>380</v>
      </c>
      <c r="F400" s="7">
        <v>4</v>
      </c>
      <c r="G400" s="7">
        <v>4</v>
      </c>
      <c r="H400" s="6" t="s">
        <v>31</v>
      </c>
      <c r="I400" s="6" t="s">
        <v>34</v>
      </c>
      <c r="J400" s="18">
        <v>39</v>
      </c>
      <c r="K400" s="18">
        <v>48</v>
      </c>
      <c r="L400" s="18">
        <v>175</v>
      </c>
      <c r="M400" s="18">
        <v>9645.1149999999998</v>
      </c>
      <c r="N400" s="18">
        <v>8</v>
      </c>
      <c r="O400" s="18">
        <v>247.31064102564102</v>
      </c>
      <c r="P400" s="21">
        <v>1.2307692307692308</v>
      </c>
      <c r="Q400" s="21">
        <v>3.6458333333333335</v>
      </c>
      <c r="R400" s="18">
        <v>3943.3149999999996</v>
      </c>
      <c r="S400" s="24">
        <v>0.40884064109137108</v>
      </c>
      <c r="T400" s="18">
        <v>2803.3149999999996</v>
      </c>
      <c r="U400" s="24">
        <v>0.29064609390349411</v>
      </c>
      <c r="V400" s="12" cm="1">
        <f t="array" ref="V400">SUMPRODUCT((B400=$B:$B)*(M400&lt;$M:$M))+1</f>
        <v>254</v>
      </c>
    </row>
    <row r="401" spans="1:22" x14ac:dyDescent="0.2">
      <c r="A401" s="14" t="str">
        <f t="shared" si="6"/>
        <v>2022Mosaki Ishak9</v>
      </c>
      <c r="B401" s="5">
        <v>2022</v>
      </c>
      <c r="C401" s="6" t="s">
        <v>376</v>
      </c>
      <c r="D401" s="6">
        <v>767999</v>
      </c>
      <c r="E401" s="6" t="s">
        <v>381</v>
      </c>
      <c r="F401" s="7">
        <v>4</v>
      </c>
      <c r="G401" s="7">
        <v>4</v>
      </c>
      <c r="H401" s="6" t="s">
        <v>31</v>
      </c>
      <c r="I401" s="6" t="s">
        <v>34</v>
      </c>
      <c r="J401" s="18">
        <v>42</v>
      </c>
      <c r="K401" s="18">
        <v>51</v>
      </c>
      <c r="L401" s="18">
        <v>216</v>
      </c>
      <c r="M401" s="18">
        <v>8127.9459999999999</v>
      </c>
      <c r="N401" s="18">
        <v>9</v>
      </c>
      <c r="O401" s="18">
        <v>193.52252380952382</v>
      </c>
      <c r="P401" s="21">
        <v>1.2142857142857142</v>
      </c>
      <c r="Q401" s="21">
        <v>4.2352941176470589</v>
      </c>
      <c r="R401" s="18">
        <v>1121.0959999999995</v>
      </c>
      <c r="S401" s="24">
        <v>0.13793103448275856</v>
      </c>
      <c r="T401" s="18">
        <v>-105.90400000000045</v>
      </c>
      <c r="U401" s="24">
        <v>-1.3029614123912788E-2</v>
      </c>
      <c r="V401" s="12" cm="1">
        <f t="array" ref="V401">SUMPRODUCT((B401=$B:$B)*(M401&lt;$M:$M))+1</f>
        <v>283</v>
      </c>
    </row>
    <row r="402" spans="1:22" x14ac:dyDescent="0.2">
      <c r="A402" s="14" t="str">
        <f t="shared" si="6"/>
        <v>2022Mosaki Ishak10</v>
      </c>
      <c r="B402" s="5">
        <v>2022</v>
      </c>
      <c r="C402" s="6" t="s">
        <v>376</v>
      </c>
      <c r="D402" s="6">
        <v>873279</v>
      </c>
      <c r="E402" s="6" t="s">
        <v>382</v>
      </c>
      <c r="F402" s="7">
        <v>4</v>
      </c>
      <c r="G402" s="7">
        <v>4</v>
      </c>
      <c r="H402" s="6" t="s">
        <v>31</v>
      </c>
      <c r="I402" s="6" t="s">
        <v>34</v>
      </c>
      <c r="J402" s="18">
        <v>4</v>
      </c>
      <c r="K402" s="18">
        <v>11</v>
      </c>
      <c r="L402" s="18">
        <v>36</v>
      </c>
      <c r="M402" s="18">
        <v>1826.2968000000001</v>
      </c>
      <c r="N402" s="18">
        <v>10</v>
      </c>
      <c r="O402" s="18">
        <v>456.57420000000002</v>
      </c>
      <c r="P402" s="21">
        <v>2.75</v>
      </c>
      <c r="Q402" s="21">
        <v>3.2727272727272729</v>
      </c>
      <c r="R402" s="18">
        <v>206.99680000000012</v>
      </c>
      <c r="S402" s="24">
        <v>0.11334236581918126</v>
      </c>
      <c r="T402" s="18">
        <v>83.996800000000121</v>
      </c>
      <c r="U402" s="24">
        <v>4.5992962370628977E-2</v>
      </c>
      <c r="V402" s="12" cm="1">
        <f t="array" ref="V402">SUMPRODUCT((B402=$B:$B)*(M402&lt;$M:$M))+1</f>
        <v>435</v>
      </c>
    </row>
    <row r="403" spans="1:22" x14ac:dyDescent="0.2">
      <c r="A403" s="14" t="str">
        <f t="shared" si="6"/>
        <v>2022Mosaki Ishak11</v>
      </c>
      <c r="B403" s="5">
        <v>2022</v>
      </c>
      <c r="C403" s="6" t="s">
        <v>376</v>
      </c>
      <c r="D403" s="6">
        <v>927217</v>
      </c>
      <c r="E403" s="6" t="s">
        <v>383</v>
      </c>
      <c r="F403" s="7">
        <v>4</v>
      </c>
      <c r="G403" s="7">
        <v>4</v>
      </c>
      <c r="H403" s="6" t="s">
        <v>31</v>
      </c>
      <c r="I403" s="6" t="s">
        <v>34</v>
      </c>
      <c r="J403" s="18">
        <v>1</v>
      </c>
      <c r="K403" s="18">
        <v>1</v>
      </c>
      <c r="L403" s="18">
        <v>3</v>
      </c>
      <c r="M403" s="18">
        <v>269.97300000000001</v>
      </c>
      <c r="N403" s="18">
        <v>11</v>
      </c>
      <c r="O403" s="18">
        <v>269.97300000000001</v>
      </c>
      <c r="P403" s="21">
        <v>1</v>
      </c>
      <c r="Q403" s="21">
        <v>3</v>
      </c>
      <c r="R403" s="18">
        <v>91.473000000000013</v>
      </c>
      <c r="S403" s="24">
        <v>0.33882277116600551</v>
      </c>
      <c r="T403" s="18">
        <v>62.473000000000013</v>
      </c>
      <c r="U403" s="24">
        <v>0.23140462194367589</v>
      </c>
      <c r="V403" s="12" cm="1">
        <f t="array" ref="V403">SUMPRODUCT((B403=$B:$B)*(M403&lt;$M:$M))+1</f>
        <v>477</v>
      </c>
    </row>
    <row r="404" spans="1:22" x14ac:dyDescent="0.2">
      <c r="A404" s="14" t="str">
        <f t="shared" si="6"/>
        <v>2022Nina Fuentes1</v>
      </c>
      <c r="B404" s="5">
        <v>2022</v>
      </c>
      <c r="C404" s="6" t="s">
        <v>384</v>
      </c>
      <c r="D404" s="6">
        <v>866033</v>
      </c>
      <c r="E404" s="6" t="s">
        <v>82</v>
      </c>
      <c r="F404" s="7">
        <v>2</v>
      </c>
      <c r="G404" s="7">
        <v>4</v>
      </c>
      <c r="H404" s="6" t="s">
        <v>22</v>
      </c>
      <c r="I404" s="6" t="s">
        <v>25</v>
      </c>
      <c r="J404" s="18">
        <v>209</v>
      </c>
      <c r="K404" s="18">
        <v>604</v>
      </c>
      <c r="L404" s="18">
        <v>2834</v>
      </c>
      <c r="M404" s="18">
        <v>84844.466999999902</v>
      </c>
      <c r="N404" s="18">
        <v>1</v>
      </c>
      <c r="O404" s="18">
        <v>405.95438755980814</v>
      </c>
      <c r="P404" s="21">
        <v>2.8899521531100478</v>
      </c>
      <c r="Q404" s="21">
        <v>4.6920529801324502</v>
      </c>
      <c r="R404" s="18">
        <v>4802.5169999999052</v>
      </c>
      <c r="S404" s="24">
        <v>5.6603773584904607E-2</v>
      </c>
      <c r="T404" s="18">
        <v>-2541.6330000001044</v>
      </c>
      <c r="U404" s="24">
        <v>-2.9956378887972829E-2</v>
      </c>
      <c r="V404" s="12" cm="1">
        <f t="array" ref="V404">SUMPRODUCT((B404=$B:$B)*(M404&lt;$M:$M))+1</f>
        <v>51</v>
      </c>
    </row>
    <row r="405" spans="1:22" x14ac:dyDescent="0.2">
      <c r="A405" s="14" t="str">
        <f t="shared" si="6"/>
        <v>2022Nina Fuentes2</v>
      </c>
      <c r="B405" s="5">
        <v>2022</v>
      </c>
      <c r="C405" s="6" t="s">
        <v>384</v>
      </c>
      <c r="D405" s="6">
        <v>368143</v>
      </c>
      <c r="E405" s="6" t="s">
        <v>385</v>
      </c>
      <c r="F405" s="7">
        <v>2</v>
      </c>
      <c r="G405" s="7">
        <v>2</v>
      </c>
      <c r="H405" s="6" t="s">
        <v>31</v>
      </c>
      <c r="I405" s="6" t="s">
        <v>29</v>
      </c>
      <c r="J405" s="18">
        <v>131</v>
      </c>
      <c r="K405" s="18">
        <v>333</v>
      </c>
      <c r="L405" s="18">
        <v>1609</v>
      </c>
      <c r="M405" s="18">
        <v>68397.055200000003</v>
      </c>
      <c r="N405" s="18">
        <v>2</v>
      </c>
      <c r="O405" s="18">
        <v>522.1149251908397</v>
      </c>
      <c r="P405" s="21">
        <v>2.5419847328244276</v>
      </c>
      <c r="Q405" s="21">
        <v>4.8318318318318321</v>
      </c>
      <c r="R405" s="18">
        <v>19852.405200000001</v>
      </c>
      <c r="S405" s="24">
        <v>0.290252338232246</v>
      </c>
      <c r="T405" s="18">
        <v>15297.405200000001</v>
      </c>
      <c r="U405" s="24">
        <v>0.2236559038290292</v>
      </c>
      <c r="V405" s="12" cm="1">
        <f t="array" ref="V405">SUMPRODUCT((B405=$B:$B)*(M405&lt;$M:$M))+1</f>
        <v>68</v>
      </c>
    </row>
    <row r="406" spans="1:22" x14ac:dyDescent="0.2">
      <c r="A406" s="14" t="str">
        <f t="shared" si="6"/>
        <v>2022Nina Fuentes3</v>
      </c>
      <c r="B406" s="5">
        <v>2022</v>
      </c>
      <c r="C406" s="6" t="s">
        <v>384</v>
      </c>
      <c r="D406" s="6">
        <v>554730</v>
      </c>
      <c r="E406" s="6" t="s">
        <v>386</v>
      </c>
      <c r="F406" s="7">
        <v>2</v>
      </c>
      <c r="G406" s="7">
        <v>2</v>
      </c>
      <c r="H406" s="6" t="s">
        <v>31</v>
      </c>
      <c r="I406" s="6" t="s">
        <v>29</v>
      </c>
      <c r="J406" s="18">
        <v>82</v>
      </c>
      <c r="K406" s="18">
        <v>294</v>
      </c>
      <c r="L406" s="18">
        <v>1294</v>
      </c>
      <c r="M406" s="18">
        <v>60226.603199999998</v>
      </c>
      <c r="N406" s="18">
        <v>3</v>
      </c>
      <c r="O406" s="18">
        <v>734.47077073170726</v>
      </c>
      <c r="P406" s="21">
        <v>3.5853658536585367</v>
      </c>
      <c r="Q406" s="21">
        <v>4.4013605442176873</v>
      </c>
      <c r="R406" s="18">
        <v>17603.553199999995</v>
      </c>
      <c r="S406" s="24">
        <v>0.29228866090193173</v>
      </c>
      <c r="T406" s="18">
        <v>14662.203199999994</v>
      </c>
      <c r="U406" s="24">
        <v>0.2434506085510065</v>
      </c>
      <c r="V406" s="12" cm="1">
        <f t="array" ref="V406">SUMPRODUCT((B406=$B:$B)*(M406&lt;$M:$M))+1</f>
        <v>81</v>
      </c>
    </row>
    <row r="407" spans="1:22" x14ac:dyDescent="0.2">
      <c r="A407" s="14" t="str">
        <f t="shared" si="6"/>
        <v>2022Nina Fuentes4</v>
      </c>
      <c r="B407" s="5">
        <v>2022</v>
      </c>
      <c r="C407" s="6" t="s">
        <v>384</v>
      </c>
      <c r="D407" s="6">
        <v>529212</v>
      </c>
      <c r="E407" s="6" t="s">
        <v>101</v>
      </c>
      <c r="F407" s="7">
        <v>2</v>
      </c>
      <c r="G407" s="7">
        <v>2</v>
      </c>
      <c r="H407" s="6" t="s">
        <v>22</v>
      </c>
      <c r="I407" s="6" t="s">
        <v>29</v>
      </c>
      <c r="J407" s="18">
        <v>113</v>
      </c>
      <c r="K407" s="18">
        <v>256</v>
      </c>
      <c r="L407" s="18">
        <v>975</v>
      </c>
      <c r="M407" s="18">
        <v>48652.224999999999</v>
      </c>
      <c r="N407" s="18">
        <v>4</v>
      </c>
      <c r="O407" s="18">
        <v>430.55066371681414</v>
      </c>
      <c r="P407" s="21">
        <v>2.2654867256637168</v>
      </c>
      <c r="Q407" s="21">
        <v>3.80859375</v>
      </c>
      <c r="R407" s="18">
        <v>15597.224999999999</v>
      </c>
      <c r="S407" s="24">
        <v>0.32058605747219165</v>
      </c>
      <c r="T407" s="18">
        <v>11702.375000000009</v>
      </c>
      <c r="U407" s="24">
        <v>0.24053113706516011</v>
      </c>
      <c r="V407" s="12" cm="1">
        <f t="array" ref="V407">SUMPRODUCT((B407=$B:$B)*(M407&lt;$M:$M))+1</f>
        <v>109</v>
      </c>
    </row>
    <row r="408" spans="1:22" x14ac:dyDescent="0.2">
      <c r="A408" s="14" t="str">
        <f t="shared" si="6"/>
        <v>2022Nina Fuentes5</v>
      </c>
      <c r="B408" s="5">
        <v>2022</v>
      </c>
      <c r="C408" s="6" t="s">
        <v>384</v>
      </c>
      <c r="D408" s="6">
        <v>287037</v>
      </c>
      <c r="E408" s="6" t="s">
        <v>387</v>
      </c>
      <c r="F408" s="7">
        <v>2</v>
      </c>
      <c r="G408" s="7">
        <v>2</v>
      </c>
      <c r="H408" s="6" t="s">
        <v>31</v>
      </c>
      <c r="I408" s="6" t="s">
        <v>29</v>
      </c>
      <c r="J408" s="18">
        <v>45</v>
      </c>
      <c r="K408" s="18">
        <v>183</v>
      </c>
      <c r="L408" s="18">
        <v>974</v>
      </c>
      <c r="M408" s="18">
        <v>38897.082000000002</v>
      </c>
      <c r="N408" s="18">
        <v>5</v>
      </c>
      <c r="O408" s="18">
        <v>864.3796000000001</v>
      </c>
      <c r="P408" s="21">
        <v>4.0666666666666664</v>
      </c>
      <c r="Q408" s="21">
        <v>5.3224043715846996</v>
      </c>
      <c r="R408" s="18">
        <v>10503.682000000001</v>
      </c>
      <c r="S408" s="24">
        <v>0.27003778843873172</v>
      </c>
      <c r="T408" s="18">
        <v>8866.7820000000011</v>
      </c>
      <c r="U408" s="24">
        <v>0.22795494016749124</v>
      </c>
      <c r="V408" s="12" cm="1">
        <f t="array" ref="V408">SUMPRODUCT((B408=$B:$B)*(M408&lt;$M:$M))+1</f>
        <v>129</v>
      </c>
    </row>
    <row r="409" spans="1:22" x14ac:dyDescent="0.2">
      <c r="A409" s="14" t="str">
        <f t="shared" si="6"/>
        <v>2022Nina Fuentes6</v>
      </c>
      <c r="B409" s="5">
        <v>2022</v>
      </c>
      <c r="C409" s="6" t="s">
        <v>384</v>
      </c>
      <c r="D409" s="6">
        <v>634254</v>
      </c>
      <c r="E409" s="6" t="s">
        <v>388</v>
      </c>
      <c r="F409" s="7">
        <v>2</v>
      </c>
      <c r="G409" s="7">
        <v>2</v>
      </c>
      <c r="H409" s="6" t="s">
        <v>31</v>
      </c>
      <c r="I409" s="6" t="s">
        <v>29</v>
      </c>
      <c r="J409" s="18">
        <v>84</v>
      </c>
      <c r="K409" s="18">
        <v>272</v>
      </c>
      <c r="L409" s="18">
        <v>1005</v>
      </c>
      <c r="M409" s="18">
        <v>37647.300000000003</v>
      </c>
      <c r="N409" s="18">
        <v>6</v>
      </c>
      <c r="O409" s="18">
        <v>448.18214285714288</v>
      </c>
      <c r="P409" s="21">
        <v>3.2380952380952381</v>
      </c>
      <c r="Q409" s="21">
        <v>3.6948529411764706</v>
      </c>
      <c r="R409" s="18">
        <v>6274.5500000000029</v>
      </c>
      <c r="S409" s="24">
        <v>0.16666666666666674</v>
      </c>
      <c r="T409" s="18">
        <v>3291.7500000000027</v>
      </c>
      <c r="U409" s="24">
        <v>8.7436549234606531E-2</v>
      </c>
      <c r="V409" s="12" cm="1">
        <f t="array" ref="V409">SUMPRODUCT((B409=$B:$B)*(M409&lt;$M:$M))+1</f>
        <v>135</v>
      </c>
    </row>
    <row r="410" spans="1:22" x14ac:dyDescent="0.2">
      <c r="A410" s="14" t="str">
        <f t="shared" si="6"/>
        <v>2022Nina Fuentes7</v>
      </c>
      <c r="B410" s="5">
        <v>2022</v>
      </c>
      <c r="C410" s="6" t="s">
        <v>384</v>
      </c>
      <c r="D410" s="6">
        <v>737951</v>
      </c>
      <c r="E410" s="6" t="s">
        <v>389</v>
      </c>
      <c r="F410" s="7">
        <v>2</v>
      </c>
      <c r="G410" s="7">
        <v>2</v>
      </c>
      <c r="H410" s="6" t="s">
        <v>31</v>
      </c>
      <c r="I410" s="6" t="s">
        <v>29</v>
      </c>
      <c r="J410" s="18">
        <v>51</v>
      </c>
      <c r="K410" s="18">
        <v>138</v>
      </c>
      <c r="L410" s="18">
        <v>751</v>
      </c>
      <c r="M410" s="18">
        <v>27828.143</v>
      </c>
      <c r="N410" s="18">
        <v>7</v>
      </c>
      <c r="O410" s="18">
        <v>545.64986274509806</v>
      </c>
      <c r="P410" s="21">
        <v>2.7058823529411766</v>
      </c>
      <c r="Q410" s="21">
        <v>5.4420289855072461</v>
      </c>
      <c r="R410" s="18">
        <v>7467.2930000000015</v>
      </c>
      <c r="S410" s="24">
        <v>0.26833601509090999</v>
      </c>
      <c r="T410" s="18">
        <v>5683.4930000000013</v>
      </c>
      <c r="U410" s="24">
        <v>0.2042354389223888</v>
      </c>
      <c r="V410" s="12" cm="1">
        <f t="array" ref="V410">SUMPRODUCT((B410=$B:$B)*(M410&lt;$M:$M))+1</f>
        <v>152</v>
      </c>
    </row>
    <row r="411" spans="1:22" x14ac:dyDescent="0.2">
      <c r="A411" s="14" t="str">
        <f t="shared" si="6"/>
        <v>2022Nina Fuentes8</v>
      </c>
      <c r="B411" s="5">
        <v>2022</v>
      </c>
      <c r="C411" s="6" t="s">
        <v>384</v>
      </c>
      <c r="D411" s="6">
        <v>906206</v>
      </c>
      <c r="E411" s="6" t="s">
        <v>390</v>
      </c>
      <c r="F411" s="7">
        <v>2</v>
      </c>
      <c r="G411" s="7">
        <v>2</v>
      </c>
      <c r="H411" s="6" t="s">
        <v>31</v>
      </c>
      <c r="I411" s="6" t="s">
        <v>29</v>
      </c>
      <c r="J411" s="18">
        <v>73</v>
      </c>
      <c r="K411" s="18">
        <v>136</v>
      </c>
      <c r="L411" s="18">
        <v>522</v>
      </c>
      <c r="M411" s="18">
        <v>25598.657200000001</v>
      </c>
      <c r="N411" s="18">
        <v>8</v>
      </c>
      <c r="O411" s="18">
        <v>350.66653698630137</v>
      </c>
      <c r="P411" s="21">
        <v>1.8630136986301369</v>
      </c>
      <c r="Q411" s="21">
        <v>3.8382352941176472</v>
      </c>
      <c r="R411" s="18">
        <v>8137.9072000000015</v>
      </c>
      <c r="S411" s="24">
        <v>0.31790367504120493</v>
      </c>
      <c r="T411" s="18">
        <v>5652.8572000000013</v>
      </c>
      <c r="U411" s="24">
        <v>0.22082631740543018</v>
      </c>
      <c r="V411" s="12" cm="1">
        <f t="array" ref="V411">SUMPRODUCT((B411=$B:$B)*(M411&lt;$M:$M))+1</f>
        <v>161</v>
      </c>
    </row>
    <row r="412" spans="1:22" x14ac:dyDescent="0.2">
      <c r="A412" s="14" t="str">
        <f t="shared" si="6"/>
        <v>2022Nina Fuentes9</v>
      </c>
      <c r="B412" s="5">
        <v>2022</v>
      </c>
      <c r="C412" s="6" t="s">
        <v>384</v>
      </c>
      <c r="D412" s="6">
        <v>423222</v>
      </c>
      <c r="E412" s="6" t="s">
        <v>391</v>
      </c>
      <c r="F412" s="7">
        <v>2</v>
      </c>
      <c r="G412" s="7">
        <v>2</v>
      </c>
      <c r="H412" s="6" t="s">
        <v>31</v>
      </c>
      <c r="I412" s="6" t="s">
        <v>29</v>
      </c>
      <c r="J412" s="18">
        <v>53</v>
      </c>
      <c r="K412" s="18">
        <v>209</v>
      </c>
      <c r="L412" s="18">
        <v>648</v>
      </c>
      <c r="M412" s="18">
        <v>25466.004799999999</v>
      </c>
      <c r="N412" s="18">
        <v>9</v>
      </c>
      <c r="O412" s="18">
        <v>480.49065660377357</v>
      </c>
      <c r="P412" s="21">
        <v>3.9433962264150941</v>
      </c>
      <c r="Q412" s="21">
        <v>3.1004784688995217</v>
      </c>
      <c r="R412" s="18">
        <v>7730.4048000000003</v>
      </c>
      <c r="S412" s="24">
        <v>0.30355781602617149</v>
      </c>
      <c r="T412" s="18">
        <v>5806.7048000000004</v>
      </c>
      <c r="U412" s="24">
        <v>0.2280178946640268</v>
      </c>
      <c r="V412" s="12" cm="1">
        <f t="array" ref="V412">SUMPRODUCT((B412=$B:$B)*(M412&lt;$M:$M))+1</f>
        <v>162</v>
      </c>
    </row>
    <row r="413" spans="1:22" x14ac:dyDescent="0.2">
      <c r="A413" s="14" t="str">
        <f t="shared" si="6"/>
        <v>2022Nina Fuentes10</v>
      </c>
      <c r="B413" s="5">
        <v>2022</v>
      </c>
      <c r="C413" s="6" t="s">
        <v>384</v>
      </c>
      <c r="D413" s="6">
        <v>583942</v>
      </c>
      <c r="E413" s="6" t="s">
        <v>392</v>
      </c>
      <c r="F413" s="7">
        <v>2</v>
      </c>
      <c r="G413" s="7">
        <v>2</v>
      </c>
      <c r="H413" s="6" t="s">
        <v>31</v>
      </c>
      <c r="I413" s="6" t="s">
        <v>29</v>
      </c>
      <c r="J413" s="18">
        <v>99</v>
      </c>
      <c r="K413" s="18">
        <v>135</v>
      </c>
      <c r="L413" s="18">
        <v>631</v>
      </c>
      <c r="M413" s="18">
        <v>25025.830600000001</v>
      </c>
      <c r="N413" s="18">
        <v>10</v>
      </c>
      <c r="O413" s="18">
        <v>252.78616767676769</v>
      </c>
      <c r="P413" s="21">
        <v>1.3636363636363635</v>
      </c>
      <c r="Q413" s="21">
        <v>4.674074074074074</v>
      </c>
      <c r="R413" s="18">
        <v>8042.8306000000011</v>
      </c>
      <c r="S413" s="24">
        <v>0.32138116526689831</v>
      </c>
      <c r="T413" s="18">
        <v>4726.3306000000111</v>
      </c>
      <c r="U413" s="24">
        <v>0.18885809128748801</v>
      </c>
      <c r="V413" s="12" cm="1">
        <f t="array" ref="V413">SUMPRODUCT((B413=$B:$B)*(M413&lt;$M:$M))+1</f>
        <v>166</v>
      </c>
    </row>
    <row r="414" spans="1:22" x14ac:dyDescent="0.2">
      <c r="A414" s="14" t="str">
        <f t="shared" si="6"/>
        <v>2022Nina Fuentes11</v>
      </c>
      <c r="B414" s="5">
        <v>2022</v>
      </c>
      <c r="C414" s="6" t="s">
        <v>384</v>
      </c>
      <c r="D414" s="6">
        <v>466132</v>
      </c>
      <c r="E414" s="6" t="s">
        <v>393</v>
      </c>
      <c r="F414" s="7">
        <v>2</v>
      </c>
      <c r="G414" s="7">
        <v>2</v>
      </c>
      <c r="H414" s="6" t="s">
        <v>31</v>
      </c>
      <c r="I414" s="6" t="s">
        <v>29</v>
      </c>
      <c r="J414" s="18">
        <v>49</v>
      </c>
      <c r="K414" s="18">
        <v>159</v>
      </c>
      <c r="L414" s="18">
        <v>554</v>
      </c>
      <c r="M414" s="18">
        <v>19872.96</v>
      </c>
      <c r="N414" s="18">
        <v>11</v>
      </c>
      <c r="O414" s="18">
        <v>405.57061224489792</v>
      </c>
      <c r="P414" s="21">
        <v>3.2448979591836733</v>
      </c>
      <c r="Q414" s="21">
        <v>3.4842767295597485</v>
      </c>
      <c r="R414" s="18">
        <v>3312.16</v>
      </c>
      <c r="S414" s="24">
        <v>0.16666666666666666</v>
      </c>
      <c r="T414" s="18">
        <v>1573.11</v>
      </c>
      <c r="U414" s="24">
        <v>7.9158313608038253E-2</v>
      </c>
      <c r="V414" s="12" cm="1">
        <f t="array" ref="V414">SUMPRODUCT((B414=$B:$B)*(M414&lt;$M:$M))+1</f>
        <v>186</v>
      </c>
    </row>
    <row r="415" spans="1:22" x14ac:dyDescent="0.2">
      <c r="A415" s="14" t="str">
        <f t="shared" si="6"/>
        <v>2022Nina Fuentes12</v>
      </c>
      <c r="B415" s="5">
        <v>2022</v>
      </c>
      <c r="C415" s="6" t="s">
        <v>384</v>
      </c>
      <c r="D415" s="6">
        <v>425978</v>
      </c>
      <c r="E415" s="6" t="s">
        <v>394</v>
      </c>
      <c r="F415" s="7">
        <v>2</v>
      </c>
      <c r="G415" s="7">
        <v>2</v>
      </c>
      <c r="H415" s="6" t="s">
        <v>31</v>
      </c>
      <c r="I415" s="6" t="s">
        <v>29</v>
      </c>
      <c r="J415" s="18">
        <v>30</v>
      </c>
      <c r="K415" s="18">
        <v>114</v>
      </c>
      <c r="L415" s="18">
        <v>436</v>
      </c>
      <c r="M415" s="18">
        <v>16742.82</v>
      </c>
      <c r="N415" s="18">
        <v>12</v>
      </c>
      <c r="O415" s="18">
        <v>558.09399999999994</v>
      </c>
      <c r="P415" s="21">
        <v>3.8</v>
      </c>
      <c r="Q415" s="21">
        <v>3.8245614035087718</v>
      </c>
      <c r="R415" s="18">
        <v>2790.4699999999993</v>
      </c>
      <c r="S415" s="24">
        <v>0.16666666666666663</v>
      </c>
      <c r="T415" s="18">
        <v>1707.2699999999993</v>
      </c>
      <c r="U415" s="24">
        <v>0.1019702774084652</v>
      </c>
      <c r="V415" s="12" cm="1">
        <f t="array" ref="V415">SUMPRODUCT((B415=$B:$B)*(M415&lt;$M:$M))+1</f>
        <v>191</v>
      </c>
    </row>
    <row r="416" spans="1:22" x14ac:dyDescent="0.2">
      <c r="A416" s="14" t="str">
        <f t="shared" si="6"/>
        <v>2022Nina Fuentes13</v>
      </c>
      <c r="B416" s="5">
        <v>2022</v>
      </c>
      <c r="C416" s="6" t="s">
        <v>384</v>
      </c>
      <c r="D416" s="6">
        <v>583353</v>
      </c>
      <c r="E416" s="6" t="s">
        <v>176</v>
      </c>
      <c r="F416" s="7">
        <v>2</v>
      </c>
      <c r="G416" s="7">
        <v>1</v>
      </c>
      <c r="H416" s="6" t="s">
        <v>22</v>
      </c>
      <c r="I416" s="6" t="s">
        <v>34</v>
      </c>
      <c r="J416" s="18">
        <v>89</v>
      </c>
      <c r="K416" s="18">
        <v>141</v>
      </c>
      <c r="L416" s="18">
        <v>364</v>
      </c>
      <c r="M416" s="18">
        <v>13473.18</v>
      </c>
      <c r="N416" s="18">
        <v>13</v>
      </c>
      <c r="O416" s="18">
        <v>151.38404494382021</v>
      </c>
      <c r="P416" s="21">
        <v>1.5842696629213484</v>
      </c>
      <c r="Q416" s="21">
        <v>2.5815602836879434</v>
      </c>
      <c r="R416" s="18">
        <v>2245.5300000000007</v>
      </c>
      <c r="S416" s="24">
        <v>0.16666666666666671</v>
      </c>
      <c r="T416" s="18">
        <v>-757.56999999999925</v>
      </c>
      <c r="U416" s="24">
        <v>-5.6228002594784547E-2</v>
      </c>
      <c r="V416" s="12" cm="1">
        <f t="array" ref="V416">SUMPRODUCT((B416=$B:$B)*(M416&lt;$M:$M))+1</f>
        <v>211</v>
      </c>
    </row>
    <row r="417" spans="1:22" x14ac:dyDescent="0.2">
      <c r="A417" s="14" t="str">
        <f t="shared" si="6"/>
        <v>2022Nina Fuentes14</v>
      </c>
      <c r="B417" s="5">
        <v>2022</v>
      </c>
      <c r="C417" s="6" t="s">
        <v>384</v>
      </c>
      <c r="D417" s="6">
        <v>957289</v>
      </c>
      <c r="E417" s="6" t="s">
        <v>395</v>
      </c>
      <c r="F417" s="7">
        <v>2</v>
      </c>
      <c r="G417" s="7">
        <v>2</v>
      </c>
      <c r="H417" s="6" t="s">
        <v>31</v>
      </c>
      <c r="I417" s="6" t="s">
        <v>34</v>
      </c>
      <c r="J417" s="18">
        <v>91</v>
      </c>
      <c r="K417" s="18">
        <v>100</v>
      </c>
      <c r="L417" s="18">
        <v>211</v>
      </c>
      <c r="M417" s="18">
        <v>10408.018599999999</v>
      </c>
      <c r="N417" s="18">
        <v>14</v>
      </c>
      <c r="O417" s="18">
        <v>114.37383076923076</v>
      </c>
      <c r="P417" s="21">
        <v>1.098901098901099</v>
      </c>
      <c r="Q417" s="21">
        <v>2.11</v>
      </c>
      <c r="R417" s="18">
        <v>2640.3185999999996</v>
      </c>
      <c r="S417" s="24">
        <v>0.25368119538141481</v>
      </c>
      <c r="T417" s="18">
        <v>-381.68139999999039</v>
      </c>
      <c r="U417" s="24">
        <v>-3.6671859906167961E-2</v>
      </c>
      <c r="V417" s="12" cm="1">
        <f t="array" ref="V417">SUMPRODUCT((B417=$B:$B)*(M417&lt;$M:$M))+1</f>
        <v>243</v>
      </c>
    </row>
    <row r="418" spans="1:22" x14ac:dyDescent="0.2">
      <c r="A418" s="14" t="str">
        <f t="shared" si="6"/>
        <v>2022Nina Fuentes15</v>
      </c>
      <c r="B418" s="5">
        <v>2022</v>
      </c>
      <c r="C418" s="6" t="s">
        <v>384</v>
      </c>
      <c r="D418" s="6">
        <v>852031</v>
      </c>
      <c r="E418" s="6" t="s">
        <v>396</v>
      </c>
      <c r="F418" s="7">
        <v>2</v>
      </c>
      <c r="G418" s="7">
        <v>2</v>
      </c>
      <c r="H418" s="6" t="s">
        <v>31</v>
      </c>
      <c r="I418" s="6" t="s">
        <v>34</v>
      </c>
      <c r="J418" s="18">
        <v>23</v>
      </c>
      <c r="K418" s="18">
        <v>55</v>
      </c>
      <c r="L418" s="18">
        <v>164</v>
      </c>
      <c r="M418" s="18">
        <v>6835.9391999999998</v>
      </c>
      <c r="N418" s="18">
        <v>15</v>
      </c>
      <c r="O418" s="18">
        <v>297.21474782608692</v>
      </c>
      <c r="P418" s="21">
        <v>2.3913043478260869</v>
      </c>
      <c r="Q418" s="21">
        <v>2.9818181818181819</v>
      </c>
      <c r="R418" s="18">
        <v>1932.1891999999998</v>
      </c>
      <c r="S418" s="24">
        <v>0.28265160696572605</v>
      </c>
      <c r="T418" s="18">
        <v>1135.6891999999998</v>
      </c>
      <c r="U418" s="24">
        <v>0.16613506451315421</v>
      </c>
      <c r="V418" s="12" cm="1">
        <f t="array" ref="V418">SUMPRODUCT((B418=$B:$B)*(M418&lt;$M:$M))+1</f>
        <v>307</v>
      </c>
    </row>
    <row r="419" spans="1:22" x14ac:dyDescent="0.2">
      <c r="A419" s="14" t="str">
        <f t="shared" si="6"/>
        <v>2022Nina Fuentes16</v>
      </c>
      <c r="B419" s="5">
        <v>2022</v>
      </c>
      <c r="C419" s="6" t="s">
        <v>384</v>
      </c>
      <c r="D419" s="6">
        <v>656457</v>
      </c>
      <c r="E419" s="6" t="s">
        <v>397</v>
      </c>
      <c r="F419" s="7">
        <v>2</v>
      </c>
      <c r="G419" s="7">
        <v>2</v>
      </c>
      <c r="H419" s="6" t="s">
        <v>31</v>
      </c>
      <c r="I419" s="6" t="s">
        <v>34</v>
      </c>
      <c r="J419" s="18">
        <v>19</v>
      </c>
      <c r="K419" s="18">
        <v>47</v>
      </c>
      <c r="L419" s="18">
        <v>164</v>
      </c>
      <c r="M419" s="18">
        <v>6500.58</v>
      </c>
      <c r="N419" s="18">
        <v>16</v>
      </c>
      <c r="O419" s="18">
        <v>342.13578947368421</v>
      </c>
      <c r="P419" s="21">
        <v>2.4736842105263159</v>
      </c>
      <c r="Q419" s="21">
        <v>3.4893617021276597</v>
      </c>
      <c r="R419" s="18">
        <v>1083.4300000000003</v>
      </c>
      <c r="S419" s="24">
        <v>0.16666666666666671</v>
      </c>
      <c r="T419" s="18">
        <v>424.83000000000027</v>
      </c>
      <c r="U419" s="24">
        <v>6.5352630073008913E-2</v>
      </c>
      <c r="V419" s="12" cm="1">
        <f t="array" ref="V419">SUMPRODUCT((B419=$B:$B)*(M419&lt;$M:$M))+1</f>
        <v>316</v>
      </c>
    </row>
    <row r="420" spans="1:22" x14ac:dyDescent="0.2">
      <c r="A420" s="14" t="str">
        <f t="shared" si="6"/>
        <v>2022Nina Fuentes17</v>
      </c>
      <c r="B420" s="5">
        <v>2022</v>
      </c>
      <c r="C420" s="6" t="s">
        <v>384</v>
      </c>
      <c r="D420" s="6">
        <v>810749</v>
      </c>
      <c r="E420" s="6" t="s">
        <v>398</v>
      </c>
      <c r="F420" s="7">
        <v>2</v>
      </c>
      <c r="G420" s="7">
        <v>2</v>
      </c>
      <c r="H420" s="6" t="s">
        <v>31</v>
      </c>
      <c r="I420" s="6" t="s">
        <v>34</v>
      </c>
      <c r="J420" s="18">
        <v>11</v>
      </c>
      <c r="K420" s="18">
        <v>29</v>
      </c>
      <c r="L420" s="18">
        <v>56</v>
      </c>
      <c r="M420" s="18">
        <v>1921.08</v>
      </c>
      <c r="N420" s="18">
        <v>17</v>
      </c>
      <c r="O420" s="18">
        <v>174.64363636363635</v>
      </c>
      <c r="P420" s="21">
        <v>2.6363636363636362</v>
      </c>
      <c r="Q420" s="21">
        <v>1.9310344827586208</v>
      </c>
      <c r="R420" s="18">
        <v>320.17999999999984</v>
      </c>
      <c r="S420" s="24">
        <v>0.16666666666666657</v>
      </c>
      <c r="T420" s="18">
        <v>-63.170000000000186</v>
      </c>
      <c r="U420" s="24">
        <v>-3.2882545234972096E-2</v>
      </c>
      <c r="V420" s="12" cm="1">
        <f t="array" ref="V420">SUMPRODUCT((B420=$B:$B)*(M420&lt;$M:$M))+1</f>
        <v>434</v>
      </c>
    </row>
    <row r="421" spans="1:22" x14ac:dyDescent="0.2">
      <c r="A421" s="14" t="str">
        <f t="shared" si="6"/>
        <v>2022Nina Fuentes18</v>
      </c>
      <c r="B421" s="5">
        <v>2022</v>
      </c>
      <c r="C421" s="6" t="s">
        <v>384</v>
      </c>
      <c r="D421" s="6">
        <v>143836</v>
      </c>
      <c r="E421" s="6" t="s">
        <v>200</v>
      </c>
      <c r="F421" s="7">
        <v>2</v>
      </c>
      <c r="G421" s="7">
        <v>2</v>
      </c>
      <c r="H421" s="6" t="s">
        <v>22</v>
      </c>
      <c r="I421" s="6" t="s">
        <v>34</v>
      </c>
      <c r="J421" s="18">
        <v>4</v>
      </c>
      <c r="K421" s="18">
        <v>7</v>
      </c>
      <c r="L421" s="18">
        <v>16</v>
      </c>
      <c r="M421" s="18">
        <v>638.70000000000005</v>
      </c>
      <c r="N421" s="18">
        <v>18</v>
      </c>
      <c r="O421" s="18">
        <v>159.67500000000001</v>
      </c>
      <c r="P421" s="21">
        <v>1.75</v>
      </c>
      <c r="Q421" s="21">
        <v>2.2857142857142856</v>
      </c>
      <c r="R421" s="18">
        <v>106.45000000000005</v>
      </c>
      <c r="S421" s="24">
        <v>0.16666666666666671</v>
      </c>
      <c r="T421" s="18">
        <v>-29.249999999999943</v>
      </c>
      <c r="U421" s="24">
        <v>-4.5796148426491219E-2</v>
      </c>
      <c r="V421" s="12" cm="1">
        <f t="array" ref="V421">SUMPRODUCT((B421=$B:$B)*(M421&lt;$M:$M))+1</f>
        <v>471</v>
      </c>
    </row>
    <row r="422" spans="1:22" x14ac:dyDescent="0.2">
      <c r="A422" s="14" t="str">
        <f t="shared" si="6"/>
        <v>2022Paul Martell1</v>
      </c>
      <c r="B422" s="5">
        <v>2022</v>
      </c>
      <c r="C422" s="6" t="s">
        <v>399</v>
      </c>
      <c r="D422" s="6">
        <v>333866</v>
      </c>
      <c r="E422" s="6" t="s">
        <v>83</v>
      </c>
      <c r="F422" s="7">
        <v>3</v>
      </c>
      <c r="G422" s="7">
        <v>3</v>
      </c>
      <c r="H422" s="6" t="s">
        <v>22</v>
      </c>
      <c r="I422" s="6" t="s">
        <v>23</v>
      </c>
      <c r="J422" s="18">
        <v>77</v>
      </c>
      <c r="K422" s="18">
        <v>817</v>
      </c>
      <c r="L422" s="18">
        <v>8173</v>
      </c>
      <c r="M422" s="18">
        <v>256703.43299999999</v>
      </c>
      <c r="N422" s="18">
        <v>1</v>
      </c>
      <c r="O422" s="18">
        <v>3333.8108181818179</v>
      </c>
      <c r="P422" s="21">
        <v>10.61038961038961</v>
      </c>
      <c r="Q422" s="21">
        <v>10.003671970624236</v>
      </c>
      <c r="R422" s="18">
        <v>14530.383000000002</v>
      </c>
      <c r="S422" s="24">
        <v>5.6603773584905669E-2</v>
      </c>
      <c r="T422" s="18">
        <v>11147.883000000002</v>
      </c>
      <c r="U422" s="24">
        <v>4.3427089656412982E-2</v>
      </c>
      <c r="V422" s="12" cm="1">
        <f t="array" ref="V422">SUMPRODUCT((B422=$B:$B)*(M422&lt;$M:$M))+1</f>
        <v>4</v>
      </c>
    </row>
    <row r="423" spans="1:22" x14ac:dyDescent="0.2">
      <c r="A423" s="14" t="str">
        <f t="shared" si="6"/>
        <v>2022Paul Martell2</v>
      </c>
      <c r="B423" s="5">
        <v>2022</v>
      </c>
      <c r="C423" s="6" t="s">
        <v>399</v>
      </c>
      <c r="D423" s="6">
        <v>459139</v>
      </c>
      <c r="E423" s="6" t="s">
        <v>183</v>
      </c>
      <c r="F423" s="7">
        <v>3</v>
      </c>
      <c r="G423" s="7">
        <v>1</v>
      </c>
      <c r="H423" s="6" t="s">
        <v>22</v>
      </c>
      <c r="I423" s="6" t="s">
        <v>23</v>
      </c>
      <c r="J423" s="18">
        <v>96</v>
      </c>
      <c r="K423" s="18">
        <v>627</v>
      </c>
      <c r="L423" s="18">
        <v>4862</v>
      </c>
      <c r="M423" s="18">
        <v>179827.43400000001</v>
      </c>
      <c r="N423" s="18">
        <v>2</v>
      </c>
      <c r="O423" s="18">
        <v>1873.2024375000001</v>
      </c>
      <c r="P423" s="21">
        <v>6.53125</v>
      </c>
      <c r="Q423" s="21">
        <v>7.7543859649122808</v>
      </c>
      <c r="R423" s="18">
        <v>24803.784000000014</v>
      </c>
      <c r="S423" s="24">
        <v>0.1379310344827587</v>
      </c>
      <c r="T423" s="18">
        <v>20901.984000000015</v>
      </c>
      <c r="U423" s="24">
        <v>0.11623356645349238</v>
      </c>
      <c r="V423" s="12" cm="1">
        <f t="array" ref="V423">SUMPRODUCT((B423=$B:$B)*(M423&lt;$M:$M))+1</f>
        <v>9</v>
      </c>
    </row>
    <row r="424" spans="1:22" x14ac:dyDescent="0.2">
      <c r="A424" s="14" t="str">
        <f t="shared" si="6"/>
        <v>2022Paul Martell3</v>
      </c>
      <c r="B424" s="5">
        <v>2022</v>
      </c>
      <c r="C424" s="6" t="s">
        <v>399</v>
      </c>
      <c r="D424" s="6">
        <v>205478</v>
      </c>
      <c r="E424" s="6" t="s">
        <v>21</v>
      </c>
      <c r="F424" s="7">
        <v>3</v>
      </c>
      <c r="G424" s="7">
        <v>4</v>
      </c>
      <c r="H424" s="6" t="s">
        <v>22</v>
      </c>
      <c r="I424" s="6" t="s">
        <v>23</v>
      </c>
      <c r="J424" s="18">
        <v>244</v>
      </c>
      <c r="K424" s="18">
        <v>697</v>
      </c>
      <c r="L424" s="18">
        <v>4687</v>
      </c>
      <c r="M424" s="18">
        <v>168323.34400000001</v>
      </c>
      <c r="N424" s="18">
        <v>3</v>
      </c>
      <c r="O424" s="18">
        <v>689.84977049180338</v>
      </c>
      <c r="P424" s="21">
        <v>2.8565573770491803</v>
      </c>
      <c r="Q424" s="21">
        <v>6.7245337159253946</v>
      </c>
      <c r="R424" s="18">
        <v>18034.644</v>
      </c>
      <c r="S424" s="24">
        <v>0.10714285714285714</v>
      </c>
      <c r="T424" s="18">
        <v>9155.2440000000006</v>
      </c>
      <c r="U424" s="24">
        <v>5.4390815809837997E-2</v>
      </c>
      <c r="V424" s="12" cm="1">
        <f t="array" ref="V424">SUMPRODUCT((B424=$B:$B)*(M424&lt;$M:$M))+1</f>
        <v>17</v>
      </c>
    </row>
    <row r="425" spans="1:22" x14ac:dyDescent="0.2">
      <c r="A425" s="14" t="str">
        <f t="shared" si="6"/>
        <v>2022Paul Martell4</v>
      </c>
      <c r="B425" s="5">
        <v>2022</v>
      </c>
      <c r="C425" s="6" t="s">
        <v>399</v>
      </c>
      <c r="D425" s="6">
        <v>782190</v>
      </c>
      <c r="E425" s="6" t="s">
        <v>235</v>
      </c>
      <c r="F425" s="7">
        <v>3</v>
      </c>
      <c r="G425" s="7">
        <v>2</v>
      </c>
      <c r="H425" s="6" t="s">
        <v>22</v>
      </c>
      <c r="I425" s="6" t="s">
        <v>23</v>
      </c>
      <c r="J425" s="18">
        <v>132</v>
      </c>
      <c r="K425" s="18">
        <v>850</v>
      </c>
      <c r="L425" s="18">
        <v>3932</v>
      </c>
      <c r="M425" s="18">
        <v>156486.6</v>
      </c>
      <c r="N425" s="18">
        <v>4</v>
      </c>
      <c r="O425" s="18">
        <v>1185.5045454545455</v>
      </c>
      <c r="P425" s="21">
        <v>6.4393939393939394</v>
      </c>
      <c r="Q425" s="21">
        <v>4.6258823529411766</v>
      </c>
      <c r="R425" s="18">
        <v>26081.100000000006</v>
      </c>
      <c r="S425" s="24">
        <v>0.16666666666666669</v>
      </c>
      <c r="T425" s="18">
        <v>20730.600000000006</v>
      </c>
      <c r="U425" s="24">
        <v>0.1324752406915353</v>
      </c>
      <c r="V425" s="12" cm="1">
        <f t="array" ref="V425">SUMPRODUCT((B425=$B:$B)*(M425&lt;$M:$M))+1</f>
        <v>22</v>
      </c>
    </row>
    <row r="426" spans="1:22" x14ac:dyDescent="0.2">
      <c r="A426" s="14" t="str">
        <f t="shared" si="6"/>
        <v>2022Paul Martell5</v>
      </c>
      <c r="B426" s="5">
        <v>2022</v>
      </c>
      <c r="C426" s="6" t="s">
        <v>399</v>
      </c>
      <c r="D426" s="6">
        <v>623397</v>
      </c>
      <c r="E426" s="6" t="s">
        <v>327</v>
      </c>
      <c r="F426" s="7">
        <v>3</v>
      </c>
      <c r="G426" s="7">
        <v>5</v>
      </c>
      <c r="H426" s="6" t="s">
        <v>22</v>
      </c>
      <c r="I426" s="6" t="s">
        <v>23</v>
      </c>
      <c r="J426" s="18">
        <v>172</v>
      </c>
      <c r="K426" s="18">
        <v>990</v>
      </c>
      <c r="L426" s="18">
        <v>4068</v>
      </c>
      <c r="M426" s="18">
        <v>155773.35800000001</v>
      </c>
      <c r="N426" s="18">
        <v>5</v>
      </c>
      <c r="O426" s="18">
        <v>905.65905813953498</v>
      </c>
      <c r="P426" s="21">
        <v>5.7558139534883717</v>
      </c>
      <c r="Q426" s="21">
        <v>4.1090909090909093</v>
      </c>
      <c r="R426" s="18">
        <v>35669.15800000001</v>
      </c>
      <c r="S426" s="24">
        <v>0.22898112012196598</v>
      </c>
      <c r="T426" s="18">
        <v>28829.158000000021</v>
      </c>
      <c r="U426" s="24">
        <v>0.18507117244015514</v>
      </c>
      <c r="V426" s="12" cm="1">
        <f t="array" ref="V426">SUMPRODUCT((B426=$B:$B)*(M426&lt;$M:$M))+1</f>
        <v>23</v>
      </c>
    </row>
    <row r="427" spans="1:22" x14ac:dyDescent="0.2">
      <c r="A427" s="14" t="str">
        <f t="shared" si="6"/>
        <v>2022Paul Martell6</v>
      </c>
      <c r="B427" s="5">
        <v>2022</v>
      </c>
      <c r="C427" s="6" t="s">
        <v>399</v>
      </c>
      <c r="D427" s="6">
        <v>499295</v>
      </c>
      <c r="E427" s="6" t="s">
        <v>258</v>
      </c>
      <c r="F427" s="7">
        <v>3</v>
      </c>
      <c r="G427" s="7">
        <v>4</v>
      </c>
      <c r="H427" s="6" t="s">
        <v>22</v>
      </c>
      <c r="I427" s="6" t="s">
        <v>25</v>
      </c>
      <c r="J427" s="18">
        <v>121</v>
      </c>
      <c r="K427" s="18">
        <v>504</v>
      </c>
      <c r="L427" s="18">
        <v>2707</v>
      </c>
      <c r="M427" s="18">
        <v>101897.8545</v>
      </c>
      <c r="N427" s="18">
        <v>6</v>
      </c>
      <c r="O427" s="18">
        <v>842.13102892561983</v>
      </c>
      <c r="P427" s="21">
        <v>4.1652892561983474</v>
      </c>
      <c r="Q427" s="21">
        <v>5.371031746031746</v>
      </c>
      <c r="R427" s="18">
        <v>21016.454500000007</v>
      </c>
      <c r="S427" s="24">
        <v>0.20625021599448895</v>
      </c>
      <c r="T427" s="18">
        <v>16427.654500000008</v>
      </c>
      <c r="U427" s="24">
        <v>0.16121688312878077</v>
      </c>
      <c r="V427" s="12" cm="1">
        <f t="array" ref="V427">SUMPRODUCT((B427=$B:$B)*(M427&lt;$M:$M))+1</f>
        <v>38</v>
      </c>
    </row>
    <row r="428" spans="1:22" x14ac:dyDescent="0.2">
      <c r="A428" s="14" t="str">
        <f t="shared" si="6"/>
        <v>2022Paul Martell7</v>
      </c>
      <c r="B428" s="5">
        <v>2022</v>
      </c>
      <c r="C428" s="6" t="s">
        <v>399</v>
      </c>
      <c r="D428" s="6">
        <v>537905</v>
      </c>
      <c r="E428" s="6" t="s">
        <v>28</v>
      </c>
      <c r="F428" s="7">
        <v>3</v>
      </c>
      <c r="G428" s="7">
        <v>4</v>
      </c>
      <c r="H428" s="6" t="s">
        <v>22</v>
      </c>
      <c r="I428" s="6" t="s">
        <v>25</v>
      </c>
      <c r="J428" s="18">
        <v>188</v>
      </c>
      <c r="K428" s="18">
        <v>550</v>
      </c>
      <c r="L428" s="18">
        <v>2920</v>
      </c>
      <c r="M428" s="18">
        <v>98514.9</v>
      </c>
      <c r="N428" s="18">
        <v>7</v>
      </c>
      <c r="O428" s="18">
        <v>524.01542553191484</v>
      </c>
      <c r="P428" s="21">
        <v>2.9255319148936172</v>
      </c>
      <c r="Q428" s="21">
        <v>5.3090909090909095</v>
      </c>
      <c r="R428" s="18">
        <v>7297.400000000096</v>
      </c>
      <c r="S428" s="24">
        <v>7.4074074074075055E-2</v>
      </c>
      <c r="T428" s="18">
        <v>441.80000000009568</v>
      </c>
      <c r="U428" s="24">
        <v>4.4846008065794691E-3</v>
      </c>
      <c r="V428" s="12" cm="1">
        <f t="array" ref="V428">SUMPRODUCT((B428=$B:$B)*(M428&lt;$M:$M))+1</f>
        <v>41</v>
      </c>
    </row>
    <row r="429" spans="1:22" x14ac:dyDescent="0.2">
      <c r="A429" s="14" t="str">
        <f t="shared" si="6"/>
        <v>2022Paul Martell8</v>
      </c>
      <c r="B429" s="5">
        <v>2022</v>
      </c>
      <c r="C429" s="6" t="s">
        <v>399</v>
      </c>
      <c r="D429" s="6">
        <v>107439</v>
      </c>
      <c r="E429" s="6" t="s">
        <v>85</v>
      </c>
      <c r="F429" s="7">
        <v>3</v>
      </c>
      <c r="G429" s="7">
        <v>4</v>
      </c>
      <c r="H429" s="6" t="s">
        <v>22</v>
      </c>
      <c r="I429" s="6" t="s">
        <v>25</v>
      </c>
      <c r="J429" s="18">
        <v>242</v>
      </c>
      <c r="K429" s="18">
        <v>645</v>
      </c>
      <c r="L429" s="18">
        <v>2760</v>
      </c>
      <c r="M429" s="18">
        <v>94770.84</v>
      </c>
      <c r="N429" s="18">
        <v>8</v>
      </c>
      <c r="O429" s="18">
        <v>391.61504132231403</v>
      </c>
      <c r="P429" s="21">
        <v>2.665289256198347</v>
      </c>
      <c r="Q429" s="21">
        <v>4.2790697674418601</v>
      </c>
      <c r="R429" s="18">
        <v>14987.339999999997</v>
      </c>
      <c r="S429" s="24">
        <v>0.15814294776747781</v>
      </c>
      <c r="T429" s="18">
        <v>6238.7400000000071</v>
      </c>
      <c r="U429" s="24">
        <v>6.5829742566384422E-2</v>
      </c>
      <c r="V429" s="12" cm="1">
        <f t="array" ref="V429">SUMPRODUCT((B429=$B:$B)*(M429&lt;$M:$M))+1</f>
        <v>47</v>
      </c>
    </row>
    <row r="430" spans="1:22" x14ac:dyDescent="0.2">
      <c r="A430" s="14" t="str">
        <f t="shared" si="6"/>
        <v>2022Paul Martell9</v>
      </c>
      <c r="B430" s="5">
        <v>2022</v>
      </c>
      <c r="C430" s="6" t="s">
        <v>399</v>
      </c>
      <c r="D430" s="6">
        <v>984391</v>
      </c>
      <c r="E430" s="6" t="s">
        <v>400</v>
      </c>
      <c r="F430" s="7">
        <v>3</v>
      </c>
      <c r="G430" s="7">
        <v>3</v>
      </c>
      <c r="H430" s="6" t="s">
        <v>31</v>
      </c>
      <c r="I430" s="6" t="s">
        <v>25</v>
      </c>
      <c r="J430" s="18">
        <v>250</v>
      </c>
      <c r="K430" s="18">
        <v>487</v>
      </c>
      <c r="L430" s="18">
        <v>2365</v>
      </c>
      <c r="M430" s="18">
        <v>84646.012000000104</v>
      </c>
      <c r="N430" s="18">
        <v>9</v>
      </c>
      <c r="O430" s="18">
        <v>338.58404800000039</v>
      </c>
      <c r="P430" s="21">
        <v>1.948</v>
      </c>
      <c r="Q430" s="21">
        <v>4.8562628336755651</v>
      </c>
      <c r="R430" s="18">
        <v>11675.312000000107</v>
      </c>
      <c r="S430" s="24">
        <v>0.13793103448275973</v>
      </c>
      <c r="T430" s="18">
        <v>2843.9120000001367</v>
      </c>
      <c r="U430" s="24">
        <v>3.3597708064499639E-2</v>
      </c>
      <c r="V430" s="12" cm="1">
        <f t="array" ref="V430">SUMPRODUCT((B430=$B:$B)*(M430&lt;$M:$M))+1</f>
        <v>52</v>
      </c>
    </row>
    <row r="431" spans="1:22" x14ac:dyDescent="0.2">
      <c r="A431" s="14" t="str">
        <f t="shared" si="6"/>
        <v>2022Quinn York1</v>
      </c>
      <c r="B431" s="5">
        <v>2022</v>
      </c>
      <c r="C431" s="6" t="s">
        <v>401</v>
      </c>
      <c r="D431" s="6">
        <v>874423</v>
      </c>
      <c r="E431" s="6" t="s">
        <v>402</v>
      </c>
      <c r="F431" s="7">
        <v>1</v>
      </c>
      <c r="G431" s="7">
        <v>1</v>
      </c>
      <c r="H431" s="6" t="s">
        <v>31</v>
      </c>
      <c r="I431" s="6" t="s">
        <v>29</v>
      </c>
      <c r="J431" s="18">
        <v>45</v>
      </c>
      <c r="K431" s="18">
        <v>107</v>
      </c>
      <c r="L431" s="18">
        <v>324</v>
      </c>
      <c r="M431" s="18">
        <v>15320.608</v>
      </c>
      <c r="N431" s="18">
        <v>1</v>
      </c>
      <c r="O431" s="18">
        <v>340.45795555555554</v>
      </c>
      <c r="P431" s="21">
        <v>2.3777777777777778</v>
      </c>
      <c r="Q431" s="21">
        <v>3.02803738317757</v>
      </c>
      <c r="R431" s="18">
        <v>5375.0079999999998</v>
      </c>
      <c r="S431" s="24">
        <v>0.35083516267761694</v>
      </c>
      <c r="T431" s="18">
        <v>3863.9579999999996</v>
      </c>
      <c r="U431" s="24">
        <v>0.25220657039198441</v>
      </c>
      <c r="V431" s="12" cm="1">
        <f t="array" ref="V431">SUMPRODUCT((B431=$B:$B)*(M431&lt;$M:$M))+1</f>
        <v>199</v>
      </c>
    </row>
    <row r="432" spans="1:22" x14ac:dyDescent="0.2">
      <c r="A432" s="14" t="str">
        <f t="shared" si="6"/>
        <v>2022Quinn York2</v>
      </c>
      <c r="B432" s="5">
        <v>2022</v>
      </c>
      <c r="C432" s="6" t="s">
        <v>401</v>
      </c>
      <c r="D432" s="6">
        <v>359285</v>
      </c>
      <c r="E432" s="6" t="s">
        <v>403</v>
      </c>
      <c r="F432" s="7">
        <v>1</v>
      </c>
      <c r="G432" s="7">
        <v>1</v>
      </c>
      <c r="H432" s="6" t="s">
        <v>31</v>
      </c>
      <c r="I432" s="6" t="s">
        <v>34</v>
      </c>
      <c r="J432" s="18">
        <v>30</v>
      </c>
      <c r="K432" s="18">
        <v>71</v>
      </c>
      <c r="L432" s="18">
        <v>247</v>
      </c>
      <c r="M432" s="18">
        <v>12354.824000000001</v>
      </c>
      <c r="N432" s="18">
        <v>2</v>
      </c>
      <c r="O432" s="18">
        <v>411.82746666666668</v>
      </c>
      <c r="P432" s="21">
        <v>2.3666666666666667</v>
      </c>
      <c r="Q432" s="21">
        <v>3.4788732394366195</v>
      </c>
      <c r="R432" s="18">
        <v>4522.0740000000005</v>
      </c>
      <c r="S432" s="24">
        <v>0.36601686920024118</v>
      </c>
      <c r="T432" s="18">
        <v>3515.0740000000005</v>
      </c>
      <c r="U432" s="24">
        <v>0.28451024474326791</v>
      </c>
      <c r="V432" s="12" cm="1">
        <f t="array" ref="V432">SUMPRODUCT((B432=$B:$B)*(M432&lt;$M:$M))+1</f>
        <v>218</v>
      </c>
    </row>
    <row r="433" spans="1:22" x14ac:dyDescent="0.2">
      <c r="A433" s="14" t="str">
        <f t="shared" si="6"/>
        <v>2022Quinn York3</v>
      </c>
      <c r="B433" s="5">
        <v>2022</v>
      </c>
      <c r="C433" s="6" t="s">
        <v>401</v>
      </c>
      <c r="D433" s="6">
        <v>867297</v>
      </c>
      <c r="E433" s="6" t="s">
        <v>404</v>
      </c>
      <c r="F433" s="7">
        <v>1</v>
      </c>
      <c r="G433" s="7">
        <v>1</v>
      </c>
      <c r="H433" s="6" t="s">
        <v>31</v>
      </c>
      <c r="I433" s="6" t="s">
        <v>34</v>
      </c>
      <c r="J433" s="18">
        <v>52</v>
      </c>
      <c r="K433" s="18">
        <v>133</v>
      </c>
      <c r="L433" s="18">
        <v>268</v>
      </c>
      <c r="M433" s="18">
        <v>11787.456</v>
      </c>
      <c r="N433" s="18">
        <v>3</v>
      </c>
      <c r="O433" s="18">
        <v>226.68184615384615</v>
      </c>
      <c r="P433" s="21">
        <v>2.5576923076923075</v>
      </c>
      <c r="Q433" s="21">
        <v>2.0150375939849625</v>
      </c>
      <c r="R433" s="18">
        <v>4594.6559999999999</v>
      </c>
      <c r="S433" s="24">
        <v>0.38979199583014351</v>
      </c>
      <c r="T433" s="18">
        <v>2838.0059999999999</v>
      </c>
      <c r="U433" s="24">
        <v>0.24076492841203392</v>
      </c>
      <c r="V433" s="12" cm="1">
        <f t="array" ref="V433">SUMPRODUCT((B433=$B:$B)*(M433&lt;$M:$M))+1</f>
        <v>226</v>
      </c>
    </row>
    <row r="434" spans="1:22" x14ac:dyDescent="0.2">
      <c r="A434" s="14" t="str">
        <f t="shared" si="6"/>
        <v>2022Quinn York4</v>
      </c>
      <c r="B434" s="5">
        <v>2022</v>
      </c>
      <c r="C434" s="6" t="s">
        <v>401</v>
      </c>
      <c r="D434" s="6">
        <v>753097</v>
      </c>
      <c r="E434" s="6" t="s">
        <v>405</v>
      </c>
      <c r="F434" s="7">
        <v>1</v>
      </c>
      <c r="G434" s="7">
        <v>1</v>
      </c>
      <c r="H434" s="6" t="s">
        <v>31</v>
      </c>
      <c r="I434" s="6" t="s">
        <v>34</v>
      </c>
      <c r="J434" s="18">
        <v>43</v>
      </c>
      <c r="K434" s="18">
        <v>87</v>
      </c>
      <c r="L434" s="18">
        <v>213</v>
      </c>
      <c r="M434" s="18">
        <v>11267.896000000001</v>
      </c>
      <c r="N434" s="18">
        <v>4</v>
      </c>
      <c r="O434" s="18">
        <v>262.04409302325581</v>
      </c>
      <c r="P434" s="21">
        <v>2.0232558139534884</v>
      </c>
      <c r="Q434" s="21">
        <v>2.4482758620689653</v>
      </c>
      <c r="R434" s="18">
        <v>4090.3960000000006</v>
      </c>
      <c r="S434" s="24">
        <v>0.36301329014751293</v>
      </c>
      <c r="T434" s="18">
        <v>2662.7960000000007</v>
      </c>
      <c r="U434" s="24">
        <v>0.23631705510948989</v>
      </c>
      <c r="V434" s="12" cm="1">
        <f t="array" ref="V434">SUMPRODUCT((B434=$B:$B)*(M434&lt;$M:$M))+1</f>
        <v>231</v>
      </c>
    </row>
    <row r="435" spans="1:22" x14ac:dyDescent="0.2">
      <c r="A435" s="14" t="str">
        <f t="shared" si="6"/>
        <v>2022Quinn York5</v>
      </c>
      <c r="B435" s="5">
        <v>2022</v>
      </c>
      <c r="C435" s="6" t="s">
        <v>401</v>
      </c>
      <c r="D435" s="6">
        <v>288308</v>
      </c>
      <c r="E435" s="6" t="s">
        <v>406</v>
      </c>
      <c r="F435" s="7">
        <v>1</v>
      </c>
      <c r="G435" s="7">
        <v>1</v>
      </c>
      <c r="H435" s="6" t="s">
        <v>31</v>
      </c>
      <c r="I435" s="6" t="s">
        <v>34</v>
      </c>
      <c r="J435" s="18">
        <v>32</v>
      </c>
      <c r="K435" s="18">
        <v>59</v>
      </c>
      <c r="L435" s="18">
        <v>195</v>
      </c>
      <c r="M435" s="18">
        <v>10616.04</v>
      </c>
      <c r="N435" s="18">
        <v>5</v>
      </c>
      <c r="O435" s="18">
        <v>331.75125000000003</v>
      </c>
      <c r="P435" s="21">
        <v>1.84375</v>
      </c>
      <c r="Q435" s="21">
        <v>3.3050847457627119</v>
      </c>
      <c r="R435" s="18">
        <v>3352.1400000000012</v>
      </c>
      <c r="S435" s="24">
        <v>0.31576180948828386</v>
      </c>
      <c r="T435" s="18">
        <v>2295.2400000000011</v>
      </c>
      <c r="U435" s="24">
        <v>0.21620491256626773</v>
      </c>
      <c r="V435" s="12" cm="1">
        <f t="array" ref="V435">SUMPRODUCT((B435=$B:$B)*(M435&lt;$M:$M))+1</f>
        <v>241</v>
      </c>
    </row>
    <row r="436" spans="1:22" x14ac:dyDescent="0.2">
      <c r="A436" s="14" t="str">
        <f t="shared" si="6"/>
        <v>2022Quinn York6</v>
      </c>
      <c r="B436" s="5">
        <v>2022</v>
      </c>
      <c r="C436" s="6" t="s">
        <v>401</v>
      </c>
      <c r="D436" s="6">
        <v>497086</v>
      </c>
      <c r="E436" s="6" t="s">
        <v>407</v>
      </c>
      <c r="F436" s="7">
        <v>1</v>
      </c>
      <c r="G436" s="7">
        <v>1</v>
      </c>
      <c r="H436" s="6" t="s">
        <v>31</v>
      </c>
      <c r="I436" s="6" t="s">
        <v>34</v>
      </c>
      <c r="J436" s="18">
        <v>39</v>
      </c>
      <c r="K436" s="18">
        <v>84</v>
      </c>
      <c r="L436" s="18">
        <v>201</v>
      </c>
      <c r="M436" s="18">
        <v>9807.9920000000002</v>
      </c>
      <c r="N436" s="18">
        <v>6</v>
      </c>
      <c r="O436" s="18">
        <v>251.48697435897435</v>
      </c>
      <c r="P436" s="21">
        <v>2.1538461538461537</v>
      </c>
      <c r="Q436" s="21">
        <v>2.3928571428571428</v>
      </c>
      <c r="R436" s="18">
        <v>3709.3420000000006</v>
      </c>
      <c r="S436" s="24">
        <v>0.3781958631287628</v>
      </c>
      <c r="T436" s="18">
        <v>2407.9420000000005</v>
      </c>
      <c r="U436" s="24">
        <v>0.24550815294302855</v>
      </c>
      <c r="V436" s="12" cm="1">
        <f t="array" ref="V436">SUMPRODUCT((B436=$B:$B)*(M436&lt;$M:$M))+1</f>
        <v>251</v>
      </c>
    </row>
    <row r="437" spans="1:22" x14ac:dyDescent="0.2">
      <c r="A437" s="14" t="str">
        <f t="shared" si="6"/>
        <v>2022Quinn York7</v>
      </c>
      <c r="B437" s="5">
        <v>2022</v>
      </c>
      <c r="C437" s="6" t="s">
        <v>401</v>
      </c>
      <c r="D437" s="6">
        <v>539714</v>
      </c>
      <c r="E437" s="6" t="s">
        <v>408</v>
      </c>
      <c r="F437" s="7">
        <v>1</v>
      </c>
      <c r="G437" s="7">
        <v>1</v>
      </c>
      <c r="H437" s="6" t="s">
        <v>31</v>
      </c>
      <c r="I437" s="6" t="s">
        <v>34</v>
      </c>
      <c r="J437" s="18">
        <v>34</v>
      </c>
      <c r="K437" s="18">
        <v>34</v>
      </c>
      <c r="L437" s="18">
        <v>136</v>
      </c>
      <c r="M437" s="18">
        <v>8186.1120000000001</v>
      </c>
      <c r="N437" s="18">
        <v>7</v>
      </c>
      <c r="O437" s="18">
        <v>240.768</v>
      </c>
      <c r="P437" s="21">
        <v>1</v>
      </c>
      <c r="Q437" s="21">
        <v>4</v>
      </c>
      <c r="R437" s="18">
        <v>2893.7619999999997</v>
      </c>
      <c r="S437" s="24">
        <v>0.35349650725521464</v>
      </c>
      <c r="T437" s="18">
        <v>1802.3619999999996</v>
      </c>
      <c r="U437" s="24">
        <v>0.22017314202395466</v>
      </c>
      <c r="V437" s="12" cm="1">
        <f t="array" ref="V437">SUMPRODUCT((B437=$B:$B)*(M437&lt;$M:$M))+1</f>
        <v>280</v>
      </c>
    </row>
    <row r="438" spans="1:22" x14ac:dyDescent="0.2">
      <c r="A438" s="14" t="str">
        <f t="shared" si="6"/>
        <v>2022Quinn York8</v>
      </c>
      <c r="B438" s="5">
        <v>2022</v>
      </c>
      <c r="C438" s="6" t="s">
        <v>401</v>
      </c>
      <c r="D438" s="6">
        <v>384965</v>
      </c>
      <c r="E438" s="6" t="s">
        <v>409</v>
      </c>
      <c r="F438" s="7">
        <v>1</v>
      </c>
      <c r="G438" s="7">
        <v>1</v>
      </c>
      <c r="H438" s="6" t="s">
        <v>31</v>
      </c>
      <c r="I438" s="6" t="s">
        <v>34</v>
      </c>
      <c r="J438" s="18">
        <v>22</v>
      </c>
      <c r="K438" s="18">
        <v>40</v>
      </c>
      <c r="L438" s="18">
        <v>153</v>
      </c>
      <c r="M438" s="18">
        <v>8072.3760000000002</v>
      </c>
      <c r="N438" s="18">
        <v>8</v>
      </c>
      <c r="O438" s="18">
        <v>366.92618181818182</v>
      </c>
      <c r="P438" s="21">
        <v>1.8181818181818181</v>
      </c>
      <c r="Q438" s="21">
        <v>3.8250000000000002</v>
      </c>
      <c r="R438" s="18">
        <v>2891.7260000000006</v>
      </c>
      <c r="S438" s="24">
        <v>0.35822488942536873</v>
      </c>
      <c r="T438" s="18">
        <v>2165.7260000000006</v>
      </c>
      <c r="U438" s="24">
        <v>0.26828854354653459</v>
      </c>
      <c r="V438" s="12" cm="1">
        <f t="array" ref="V438">SUMPRODUCT((B438=$B:$B)*(M438&lt;$M:$M))+1</f>
        <v>284</v>
      </c>
    </row>
    <row r="439" spans="1:22" x14ac:dyDescent="0.2">
      <c r="A439" s="14" t="str">
        <f t="shared" si="6"/>
        <v>2022Quinn York9</v>
      </c>
      <c r="B439" s="5">
        <v>2022</v>
      </c>
      <c r="C439" s="6" t="s">
        <v>401</v>
      </c>
      <c r="D439" s="6">
        <v>469339</v>
      </c>
      <c r="E439" s="6" t="s">
        <v>146</v>
      </c>
      <c r="F439" s="7">
        <v>1</v>
      </c>
      <c r="G439" s="7">
        <v>3</v>
      </c>
      <c r="H439" s="6" t="s">
        <v>22</v>
      </c>
      <c r="I439" s="6" t="s">
        <v>34</v>
      </c>
      <c r="J439" s="18">
        <v>23</v>
      </c>
      <c r="K439" s="18">
        <v>43</v>
      </c>
      <c r="L439" s="18">
        <v>118</v>
      </c>
      <c r="M439" s="18">
        <v>6352.6559999999999</v>
      </c>
      <c r="N439" s="18">
        <v>9</v>
      </c>
      <c r="O439" s="18">
        <v>276.20243478260869</v>
      </c>
      <c r="P439" s="21">
        <v>1.8695652173913044</v>
      </c>
      <c r="Q439" s="21">
        <v>2.7441860465116279</v>
      </c>
      <c r="R439" s="18">
        <v>2251.9059999999999</v>
      </c>
      <c r="S439" s="24">
        <v>0.35448259751511807</v>
      </c>
      <c r="T439" s="18">
        <v>1491.606</v>
      </c>
      <c r="U439" s="24">
        <v>0.23480037326119974</v>
      </c>
      <c r="V439" s="12" cm="1">
        <f t="array" ref="V439">SUMPRODUCT((B439=$B:$B)*(M439&lt;$M:$M))+1</f>
        <v>319</v>
      </c>
    </row>
    <row r="440" spans="1:22" x14ac:dyDescent="0.2">
      <c r="A440" s="14" t="str">
        <f t="shared" si="6"/>
        <v>2022Quinn York10</v>
      </c>
      <c r="B440" s="5">
        <v>2022</v>
      </c>
      <c r="C440" s="6" t="s">
        <v>401</v>
      </c>
      <c r="D440" s="6">
        <v>392244</v>
      </c>
      <c r="E440" s="6" t="s">
        <v>410</v>
      </c>
      <c r="F440" s="7">
        <v>1</v>
      </c>
      <c r="G440" s="7">
        <v>1</v>
      </c>
      <c r="H440" s="6" t="s">
        <v>31</v>
      </c>
      <c r="I440" s="6" t="s">
        <v>34</v>
      </c>
      <c r="J440" s="18">
        <v>32</v>
      </c>
      <c r="K440" s="18">
        <v>41</v>
      </c>
      <c r="L440" s="18">
        <v>90</v>
      </c>
      <c r="M440" s="18">
        <v>5069.68</v>
      </c>
      <c r="N440" s="18">
        <v>10</v>
      </c>
      <c r="O440" s="18">
        <v>158.42750000000001</v>
      </c>
      <c r="P440" s="21">
        <v>1.28125</v>
      </c>
      <c r="Q440" s="21">
        <v>2.1951219512195124</v>
      </c>
      <c r="R440" s="18">
        <v>1782.9800000000005</v>
      </c>
      <c r="S440" s="24">
        <v>0.35169478152467226</v>
      </c>
      <c r="T440" s="18">
        <v>745.88000000000056</v>
      </c>
      <c r="U440" s="24">
        <v>0.14712565684619158</v>
      </c>
      <c r="V440" s="12" cm="1">
        <f t="array" ref="V440">SUMPRODUCT((B440=$B:$B)*(M440&lt;$M:$M))+1</f>
        <v>345</v>
      </c>
    </row>
    <row r="441" spans="1:22" x14ac:dyDescent="0.2">
      <c r="A441" s="14" t="str">
        <f t="shared" si="6"/>
        <v>2022Quinn York11</v>
      </c>
      <c r="B441" s="5">
        <v>2022</v>
      </c>
      <c r="C441" s="6" t="s">
        <v>401</v>
      </c>
      <c r="D441" s="6">
        <v>658048</v>
      </c>
      <c r="E441" s="6" t="s">
        <v>411</v>
      </c>
      <c r="F441" s="7">
        <v>1</v>
      </c>
      <c r="G441" s="7">
        <v>1</v>
      </c>
      <c r="H441" s="6" t="s">
        <v>31</v>
      </c>
      <c r="I441" s="6" t="s">
        <v>34</v>
      </c>
      <c r="J441" s="18">
        <v>12</v>
      </c>
      <c r="K441" s="18">
        <v>28</v>
      </c>
      <c r="L441" s="18">
        <v>106</v>
      </c>
      <c r="M441" s="18">
        <v>4607.9520000000002</v>
      </c>
      <c r="N441" s="18">
        <v>11</v>
      </c>
      <c r="O441" s="18">
        <v>383.99600000000004</v>
      </c>
      <c r="P441" s="21">
        <v>2.3333333333333335</v>
      </c>
      <c r="Q441" s="21">
        <v>3.7857142857142856</v>
      </c>
      <c r="R441" s="18">
        <v>1659.6020000000003</v>
      </c>
      <c r="S441" s="24">
        <v>0.36016043569898304</v>
      </c>
      <c r="T441" s="18">
        <v>1256.8020000000004</v>
      </c>
      <c r="U441" s="24">
        <v>0.27274633069094478</v>
      </c>
      <c r="V441" s="12" cm="1">
        <f t="array" ref="V441">SUMPRODUCT((B441=$B:$B)*(M441&lt;$M:$M))+1</f>
        <v>355</v>
      </c>
    </row>
    <row r="442" spans="1:22" x14ac:dyDescent="0.2">
      <c r="A442" s="14" t="str">
        <f t="shared" si="6"/>
        <v>2022Quinn York12</v>
      </c>
      <c r="B442" s="5">
        <v>2022</v>
      </c>
      <c r="C442" s="6" t="s">
        <v>401</v>
      </c>
      <c r="D442" s="6">
        <v>329101</v>
      </c>
      <c r="E442" s="6" t="s">
        <v>412</v>
      </c>
      <c r="F442" s="7">
        <v>1</v>
      </c>
      <c r="G442" s="7">
        <v>3</v>
      </c>
      <c r="H442" s="6" t="s">
        <v>22</v>
      </c>
      <c r="I442" s="6" t="s">
        <v>34</v>
      </c>
      <c r="J442" s="18">
        <v>19</v>
      </c>
      <c r="K442" s="18">
        <v>28</v>
      </c>
      <c r="L442" s="18">
        <v>55</v>
      </c>
      <c r="M442" s="18">
        <v>3072.36</v>
      </c>
      <c r="N442" s="18">
        <v>12</v>
      </c>
      <c r="O442" s="18">
        <v>161.70315789473685</v>
      </c>
      <c r="P442" s="21">
        <v>1.4736842105263157</v>
      </c>
      <c r="Q442" s="21">
        <v>1.9642857142857142</v>
      </c>
      <c r="R442" s="18">
        <v>1215.1600000000001</v>
      </c>
      <c r="S442" s="24">
        <v>0.39551354658959237</v>
      </c>
      <c r="T442" s="18">
        <v>595.36000000000013</v>
      </c>
      <c r="U442" s="24">
        <v>0.19377937481284749</v>
      </c>
      <c r="V442" s="12" cm="1">
        <f t="array" ref="V442">SUMPRODUCT((B442=$B:$B)*(M442&lt;$M:$M))+1</f>
        <v>400</v>
      </c>
    </row>
    <row r="443" spans="1:22" x14ac:dyDescent="0.2">
      <c r="A443" s="14" t="str">
        <f t="shared" si="6"/>
        <v>2022Quinn York13</v>
      </c>
      <c r="B443" s="5">
        <v>2022</v>
      </c>
      <c r="C443" s="6" t="s">
        <v>401</v>
      </c>
      <c r="D443" s="6">
        <v>552357</v>
      </c>
      <c r="E443" s="6" t="s">
        <v>413</v>
      </c>
      <c r="F443" s="7">
        <v>1</v>
      </c>
      <c r="G443" s="7">
        <v>1</v>
      </c>
      <c r="H443" s="6" t="s">
        <v>31</v>
      </c>
      <c r="I443" s="6" t="s">
        <v>34</v>
      </c>
      <c r="J443" s="18">
        <v>19</v>
      </c>
      <c r="K443" s="18">
        <v>19</v>
      </c>
      <c r="L443" s="18">
        <v>55</v>
      </c>
      <c r="M443" s="18">
        <v>2737.16</v>
      </c>
      <c r="N443" s="18">
        <v>13</v>
      </c>
      <c r="O443" s="18">
        <v>144.06105263157895</v>
      </c>
      <c r="P443" s="21">
        <v>1</v>
      </c>
      <c r="Q443" s="21">
        <v>2.8947368421052633</v>
      </c>
      <c r="R443" s="18">
        <v>910.15999999999985</v>
      </c>
      <c r="S443" s="24">
        <v>0.33251983808034602</v>
      </c>
      <c r="T443" s="18">
        <v>300.25999999999988</v>
      </c>
      <c r="U443" s="24">
        <v>0.10969764281225793</v>
      </c>
      <c r="V443" s="12" cm="1">
        <f t="array" ref="V443">SUMPRODUCT((B443=$B:$B)*(M443&lt;$M:$M))+1</f>
        <v>408</v>
      </c>
    </row>
    <row r="444" spans="1:22" x14ac:dyDescent="0.2">
      <c r="A444" s="14" t="str">
        <f t="shared" si="6"/>
        <v>2022Quinn York14</v>
      </c>
      <c r="B444" s="5">
        <v>2022</v>
      </c>
      <c r="C444" s="6" t="s">
        <v>401</v>
      </c>
      <c r="D444" s="6">
        <v>166523</v>
      </c>
      <c r="E444" s="6" t="s">
        <v>414</v>
      </c>
      <c r="F444" s="7">
        <v>1</v>
      </c>
      <c r="G444" s="7">
        <v>1</v>
      </c>
      <c r="H444" s="6" t="s">
        <v>31</v>
      </c>
      <c r="I444" s="6" t="s">
        <v>34</v>
      </c>
      <c r="J444" s="18">
        <v>20</v>
      </c>
      <c r="K444" s="18">
        <v>20</v>
      </c>
      <c r="L444" s="18">
        <v>47</v>
      </c>
      <c r="M444" s="18">
        <v>2654.8240000000001</v>
      </c>
      <c r="N444" s="18">
        <v>14</v>
      </c>
      <c r="O444" s="18">
        <v>132.74119999999999</v>
      </c>
      <c r="P444" s="21">
        <v>1</v>
      </c>
      <c r="Q444" s="21">
        <v>2.35</v>
      </c>
      <c r="R444" s="18">
        <v>1053.374</v>
      </c>
      <c r="S444" s="24">
        <v>0.39677733815876304</v>
      </c>
      <c r="T444" s="18">
        <v>411.37400000000002</v>
      </c>
      <c r="U444" s="24">
        <v>0.15495339804069874</v>
      </c>
      <c r="V444" s="12" cm="1">
        <f t="array" ref="V444">SUMPRODUCT((B444=$B:$B)*(M444&lt;$M:$M))+1</f>
        <v>410</v>
      </c>
    </row>
    <row r="445" spans="1:22" x14ac:dyDescent="0.2">
      <c r="A445" s="14" t="str">
        <f t="shared" si="6"/>
        <v>2022Quinn York15</v>
      </c>
      <c r="B445" s="5">
        <v>2022</v>
      </c>
      <c r="C445" s="6" t="s">
        <v>401</v>
      </c>
      <c r="D445" s="6">
        <v>755634</v>
      </c>
      <c r="E445" s="6" t="s">
        <v>415</v>
      </c>
      <c r="F445" s="7">
        <v>1</v>
      </c>
      <c r="G445" s="7">
        <v>1</v>
      </c>
      <c r="H445" s="6" t="s">
        <v>31</v>
      </c>
      <c r="I445" s="6" t="s">
        <v>34</v>
      </c>
      <c r="J445" s="18">
        <v>8</v>
      </c>
      <c r="K445" s="18">
        <v>17</v>
      </c>
      <c r="L445" s="18">
        <v>44</v>
      </c>
      <c r="M445" s="18">
        <v>2462.0479999999998</v>
      </c>
      <c r="N445" s="18">
        <v>15</v>
      </c>
      <c r="O445" s="18">
        <v>307.75599999999997</v>
      </c>
      <c r="P445" s="21">
        <v>2.125</v>
      </c>
      <c r="Q445" s="21">
        <v>2.5882352941176472</v>
      </c>
      <c r="R445" s="18">
        <v>949.89799999999968</v>
      </c>
      <c r="S445" s="24">
        <v>0.38581619854690069</v>
      </c>
      <c r="T445" s="18">
        <v>683.19799999999964</v>
      </c>
      <c r="U445" s="24">
        <v>0.27749174670843124</v>
      </c>
      <c r="V445" s="12" cm="1">
        <f t="array" ref="V445">SUMPRODUCT((B445=$B:$B)*(M445&lt;$M:$M))+1</f>
        <v>416</v>
      </c>
    </row>
    <row r="446" spans="1:22" x14ac:dyDescent="0.2">
      <c r="A446" s="14" t="str">
        <f t="shared" si="6"/>
        <v>2022Quinn York16</v>
      </c>
      <c r="B446" s="5">
        <v>2022</v>
      </c>
      <c r="C446" s="6" t="s">
        <v>401</v>
      </c>
      <c r="D446" s="6">
        <v>178828</v>
      </c>
      <c r="E446" s="6" t="s">
        <v>416</v>
      </c>
      <c r="F446" s="7">
        <v>1</v>
      </c>
      <c r="G446" s="7">
        <v>1</v>
      </c>
      <c r="H446" s="6" t="s">
        <v>31</v>
      </c>
      <c r="I446" s="6" t="s">
        <v>34</v>
      </c>
      <c r="J446" s="18">
        <v>15</v>
      </c>
      <c r="K446" s="18">
        <v>15</v>
      </c>
      <c r="L446" s="18">
        <v>38</v>
      </c>
      <c r="M446" s="18">
        <v>2219.6959999999999</v>
      </c>
      <c r="N446" s="18">
        <v>16</v>
      </c>
      <c r="O446" s="18">
        <v>147.97973333333331</v>
      </c>
      <c r="P446" s="21">
        <v>1</v>
      </c>
      <c r="Q446" s="21">
        <v>2.5333333333333332</v>
      </c>
      <c r="R446" s="18">
        <v>655.19599999999991</v>
      </c>
      <c r="S446" s="24">
        <v>0.2951737535230049</v>
      </c>
      <c r="T446" s="18">
        <v>173.69599999999991</v>
      </c>
      <c r="U446" s="24">
        <v>7.8252157052136839E-2</v>
      </c>
      <c r="V446" s="12" cm="1">
        <f t="array" ref="V446">SUMPRODUCT((B446=$B:$B)*(M446&lt;$M:$M))+1</f>
        <v>425</v>
      </c>
    </row>
    <row r="447" spans="1:22" x14ac:dyDescent="0.2">
      <c r="A447" s="14" t="str">
        <f t="shared" si="6"/>
        <v>2022Quinn York17</v>
      </c>
      <c r="B447" s="5">
        <v>2022</v>
      </c>
      <c r="C447" s="6" t="s">
        <v>401</v>
      </c>
      <c r="D447" s="6">
        <v>888177</v>
      </c>
      <c r="E447" s="6" t="s">
        <v>417</v>
      </c>
      <c r="F447" s="7">
        <v>1</v>
      </c>
      <c r="G447" s="7">
        <v>1</v>
      </c>
      <c r="H447" s="6" t="s">
        <v>31</v>
      </c>
      <c r="I447" s="6" t="s">
        <v>34</v>
      </c>
      <c r="J447" s="18">
        <v>14</v>
      </c>
      <c r="K447" s="18">
        <v>21</v>
      </c>
      <c r="L447" s="18">
        <v>39</v>
      </c>
      <c r="M447" s="18">
        <v>2018.088</v>
      </c>
      <c r="N447" s="18">
        <v>17</v>
      </c>
      <c r="O447" s="18">
        <v>144.14914285714286</v>
      </c>
      <c r="P447" s="21">
        <v>1.5</v>
      </c>
      <c r="Q447" s="21">
        <v>1.8571428571428572</v>
      </c>
      <c r="R447" s="18">
        <v>831.08799999999997</v>
      </c>
      <c r="S447" s="24">
        <v>0.41181950440218662</v>
      </c>
      <c r="T447" s="18">
        <v>373.98799999999994</v>
      </c>
      <c r="U447" s="24">
        <v>0.1853179841513353</v>
      </c>
      <c r="V447" s="12" cm="1">
        <f t="array" ref="V447">SUMPRODUCT((B447=$B:$B)*(M447&lt;$M:$M))+1</f>
        <v>431</v>
      </c>
    </row>
    <row r="448" spans="1:22" x14ac:dyDescent="0.2">
      <c r="A448" s="14" t="str">
        <f t="shared" si="6"/>
        <v>2022Ray McDermott1</v>
      </c>
      <c r="B448" s="5">
        <v>2022</v>
      </c>
      <c r="C448" s="6" t="s">
        <v>418</v>
      </c>
      <c r="D448" s="6">
        <v>435694</v>
      </c>
      <c r="E448" s="6" t="s">
        <v>419</v>
      </c>
      <c r="F448" s="7">
        <v>3</v>
      </c>
      <c r="G448" s="7">
        <v>3</v>
      </c>
      <c r="H448" s="6" t="s">
        <v>31</v>
      </c>
      <c r="I448" s="6" t="s">
        <v>29</v>
      </c>
      <c r="J448" s="18">
        <v>88</v>
      </c>
      <c r="K448" s="18">
        <v>375</v>
      </c>
      <c r="L448" s="18">
        <v>1605</v>
      </c>
      <c r="M448" s="18">
        <v>70140.123000000007</v>
      </c>
      <c r="N448" s="18">
        <v>1</v>
      </c>
      <c r="O448" s="18">
        <v>797.04685227272739</v>
      </c>
      <c r="P448" s="21">
        <v>4.2613636363636367</v>
      </c>
      <c r="Q448" s="21">
        <v>4.28</v>
      </c>
      <c r="R448" s="18">
        <v>21968.17300000001</v>
      </c>
      <c r="S448" s="24">
        <v>0.31320408434413505</v>
      </c>
      <c r="T448" s="18">
        <v>18625.573000000011</v>
      </c>
      <c r="U448" s="24">
        <v>0.26554805157669897</v>
      </c>
      <c r="V448" s="12" cm="1">
        <f t="array" ref="V448">SUMPRODUCT((B448=$B:$B)*(M448&lt;$M:$M))+1</f>
        <v>67</v>
      </c>
    </row>
    <row r="449" spans="1:22" x14ac:dyDescent="0.2">
      <c r="A449" s="14" t="str">
        <f t="shared" si="6"/>
        <v>2022Ray McDermott2</v>
      </c>
      <c r="B449" s="5">
        <v>2022</v>
      </c>
      <c r="C449" s="6" t="s">
        <v>418</v>
      </c>
      <c r="D449" s="6">
        <v>729882</v>
      </c>
      <c r="E449" s="6" t="s">
        <v>420</v>
      </c>
      <c r="F449" s="7">
        <v>3</v>
      </c>
      <c r="G449" s="7">
        <v>3</v>
      </c>
      <c r="H449" s="6" t="s">
        <v>31</v>
      </c>
      <c r="I449" s="6" t="s">
        <v>29</v>
      </c>
      <c r="J449" s="18">
        <v>91</v>
      </c>
      <c r="K449" s="18">
        <v>370</v>
      </c>
      <c r="L449" s="18">
        <v>1421</v>
      </c>
      <c r="M449" s="18">
        <v>58948.377200000003</v>
      </c>
      <c r="N449" s="18">
        <v>2</v>
      </c>
      <c r="O449" s="18">
        <v>647.78436483516487</v>
      </c>
      <c r="P449" s="21">
        <v>4.0659340659340657</v>
      </c>
      <c r="Q449" s="21">
        <v>3.8405405405405406</v>
      </c>
      <c r="R449" s="18">
        <v>14954.277200000004</v>
      </c>
      <c r="S449" s="24">
        <v>0.25368428971781776</v>
      </c>
      <c r="T449" s="18">
        <v>11509.077200000003</v>
      </c>
      <c r="U449" s="24">
        <v>0.19523993274576526</v>
      </c>
      <c r="V449" s="12" cm="1">
        <f t="array" ref="V449">SUMPRODUCT((B449=$B:$B)*(M449&lt;$M:$M))+1</f>
        <v>83</v>
      </c>
    </row>
    <row r="450" spans="1:22" x14ac:dyDescent="0.2">
      <c r="A450" s="14" t="str">
        <f t="shared" ref="A450:A513" si="7">B450&amp;C450&amp;N450</f>
        <v>2022Ray McDermott3</v>
      </c>
      <c r="B450" s="5">
        <v>2022</v>
      </c>
      <c r="C450" s="6" t="s">
        <v>418</v>
      </c>
      <c r="D450" s="6">
        <v>783424</v>
      </c>
      <c r="E450" s="6" t="s">
        <v>421</v>
      </c>
      <c r="F450" s="7">
        <v>3</v>
      </c>
      <c r="G450" s="7">
        <v>3</v>
      </c>
      <c r="H450" s="6" t="s">
        <v>31</v>
      </c>
      <c r="I450" s="6" t="s">
        <v>29</v>
      </c>
      <c r="J450" s="18">
        <v>133</v>
      </c>
      <c r="K450" s="18">
        <v>319</v>
      </c>
      <c r="L450" s="18">
        <v>1454</v>
      </c>
      <c r="M450" s="18">
        <v>58547.851199999997</v>
      </c>
      <c r="N450" s="18">
        <v>3</v>
      </c>
      <c r="O450" s="18">
        <v>440.20940751879698</v>
      </c>
      <c r="P450" s="21">
        <v>2.3984962406015038</v>
      </c>
      <c r="Q450" s="21">
        <v>4.5579937304075235</v>
      </c>
      <c r="R450" s="18">
        <v>17673.301199999994</v>
      </c>
      <c r="S450" s="24">
        <v>0.30186079997415849</v>
      </c>
      <c r="T450" s="18">
        <v>12903.901199999995</v>
      </c>
      <c r="U450" s="24">
        <v>0.22039922790539571</v>
      </c>
      <c r="V450" s="12" cm="1">
        <f t="array" ref="V450">SUMPRODUCT((B450=$B:$B)*(M450&lt;$M:$M))+1</f>
        <v>85</v>
      </c>
    </row>
    <row r="451" spans="1:22" x14ac:dyDescent="0.2">
      <c r="A451" s="14" t="str">
        <f t="shared" si="7"/>
        <v>2022Ray McDermott4</v>
      </c>
      <c r="B451" s="5">
        <v>2022</v>
      </c>
      <c r="C451" s="6" t="s">
        <v>418</v>
      </c>
      <c r="D451" s="6">
        <v>311100</v>
      </c>
      <c r="E451" s="6" t="s">
        <v>422</v>
      </c>
      <c r="F451" s="7">
        <v>3</v>
      </c>
      <c r="G451" s="7">
        <v>3</v>
      </c>
      <c r="H451" s="6" t="s">
        <v>31</v>
      </c>
      <c r="I451" s="6" t="s">
        <v>29</v>
      </c>
      <c r="J451" s="18">
        <v>111</v>
      </c>
      <c r="K451" s="18">
        <v>201</v>
      </c>
      <c r="L451" s="18">
        <v>875</v>
      </c>
      <c r="M451" s="18">
        <v>38348.82</v>
      </c>
      <c r="N451" s="18">
        <v>4</v>
      </c>
      <c r="O451" s="18">
        <v>345.48486486486485</v>
      </c>
      <c r="P451" s="21">
        <v>1.8108108108108107</v>
      </c>
      <c r="Q451" s="21">
        <v>4.3532338308457712</v>
      </c>
      <c r="R451" s="18">
        <v>11100.369999999999</v>
      </c>
      <c r="S451" s="24">
        <v>0.2894579285620783</v>
      </c>
      <c r="T451" s="18">
        <v>7196.1700000000092</v>
      </c>
      <c r="U451" s="24">
        <v>0.18765036316632452</v>
      </c>
      <c r="V451" s="12" cm="1">
        <f t="array" ref="V451">SUMPRODUCT((B451=$B:$B)*(M451&lt;$M:$M))+1</f>
        <v>131</v>
      </c>
    </row>
    <row r="452" spans="1:22" x14ac:dyDescent="0.2">
      <c r="A452" s="14" t="str">
        <f t="shared" si="7"/>
        <v>2022Ray McDermott5</v>
      </c>
      <c r="B452" s="5">
        <v>2022</v>
      </c>
      <c r="C452" s="6" t="s">
        <v>418</v>
      </c>
      <c r="D452" s="6">
        <v>557371</v>
      </c>
      <c r="E452" s="6" t="s">
        <v>423</v>
      </c>
      <c r="F452" s="7">
        <v>3</v>
      </c>
      <c r="G452" s="7">
        <v>3</v>
      </c>
      <c r="H452" s="6" t="s">
        <v>31</v>
      </c>
      <c r="I452" s="6" t="s">
        <v>29</v>
      </c>
      <c r="J452" s="18">
        <v>69</v>
      </c>
      <c r="K452" s="18">
        <v>121</v>
      </c>
      <c r="L452" s="18">
        <v>681</v>
      </c>
      <c r="M452" s="18">
        <v>26223.48</v>
      </c>
      <c r="N452" s="18">
        <v>5</v>
      </c>
      <c r="O452" s="18">
        <v>380.0504347826087</v>
      </c>
      <c r="P452" s="21">
        <v>1.7536231884057971</v>
      </c>
      <c r="Q452" s="21">
        <v>5.6280991735537187</v>
      </c>
      <c r="R452" s="18">
        <v>4370.5799999999981</v>
      </c>
      <c r="S452" s="24">
        <v>0.1666666666666666</v>
      </c>
      <c r="T452" s="18">
        <v>1949.5799999999981</v>
      </c>
      <c r="U452" s="24">
        <v>7.4344823799129559E-2</v>
      </c>
      <c r="V452" s="12" cm="1">
        <f t="array" ref="V452">SUMPRODUCT((B452=$B:$B)*(M452&lt;$M:$M))+1</f>
        <v>157</v>
      </c>
    </row>
    <row r="453" spans="1:22" x14ac:dyDescent="0.2">
      <c r="A453" s="14" t="str">
        <f t="shared" si="7"/>
        <v>2022Ray McDermott6</v>
      </c>
      <c r="B453" s="5">
        <v>2022</v>
      </c>
      <c r="C453" s="6" t="s">
        <v>418</v>
      </c>
      <c r="D453" s="6">
        <v>263517</v>
      </c>
      <c r="E453" s="6" t="s">
        <v>27</v>
      </c>
      <c r="F453" s="7">
        <v>3</v>
      </c>
      <c r="G453" s="7">
        <v>1</v>
      </c>
      <c r="H453" s="6" t="s">
        <v>22</v>
      </c>
      <c r="I453" s="6" t="s">
        <v>29</v>
      </c>
      <c r="J453" s="18">
        <v>41</v>
      </c>
      <c r="K453" s="18">
        <v>102</v>
      </c>
      <c r="L453" s="18">
        <v>378</v>
      </c>
      <c r="M453" s="18">
        <v>15593.88</v>
      </c>
      <c r="N453" s="18">
        <v>6</v>
      </c>
      <c r="O453" s="18">
        <v>380.33853658536583</v>
      </c>
      <c r="P453" s="21">
        <v>2.4878048780487805</v>
      </c>
      <c r="Q453" s="21">
        <v>3.7058823529411766</v>
      </c>
      <c r="R453" s="18">
        <v>2598.9799999999996</v>
      </c>
      <c r="S453" s="24">
        <v>0.16666666666666666</v>
      </c>
      <c r="T453" s="18">
        <v>1125.3799999999997</v>
      </c>
      <c r="U453" s="24">
        <v>7.2168055673123024E-2</v>
      </c>
      <c r="V453" s="12" cm="1">
        <f t="array" ref="V453">SUMPRODUCT((B453=$B:$B)*(M453&lt;$M:$M))+1</f>
        <v>197</v>
      </c>
    </row>
    <row r="454" spans="1:22" x14ac:dyDescent="0.2">
      <c r="A454" s="14" t="str">
        <f t="shared" si="7"/>
        <v>2022Ray McDermott7</v>
      </c>
      <c r="B454" s="5">
        <v>2022</v>
      </c>
      <c r="C454" s="6" t="s">
        <v>418</v>
      </c>
      <c r="D454" s="6">
        <v>688564</v>
      </c>
      <c r="E454" s="6" t="s">
        <v>204</v>
      </c>
      <c r="F454" s="7">
        <v>3</v>
      </c>
      <c r="G454" s="7">
        <v>4</v>
      </c>
      <c r="H454" s="6" t="s">
        <v>22</v>
      </c>
      <c r="I454" s="6" t="s">
        <v>34</v>
      </c>
      <c r="J454" s="18">
        <v>57</v>
      </c>
      <c r="K454" s="18">
        <v>111</v>
      </c>
      <c r="L454" s="18">
        <v>315</v>
      </c>
      <c r="M454" s="18">
        <v>11325.102000000001</v>
      </c>
      <c r="N454" s="18">
        <v>7</v>
      </c>
      <c r="O454" s="18">
        <v>198.68600000000001</v>
      </c>
      <c r="P454" s="21">
        <v>1.9473684210526316</v>
      </c>
      <c r="Q454" s="21">
        <v>2.8378378378378377</v>
      </c>
      <c r="R454" s="18">
        <v>1390.8020000000015</v>
      </c>
      <c r="S454" s="24">
        <v>0.12280701754385977</v>
      </c>
      <c r="T454" s="18">
        <v>-623.39799999999855</v>
      </c>
      <c r="U454" s="24">
        <v>-5.5045685239744284E-2</v>
      </c>
      <c r="V454" s="12" cm="1">
        <f t="array" ref="V454">SUMPRODUCT((B454=$B:$B)*(M454&lt;$M:$M))+1</f>
        <v>230</v>
      </c>
    </row>
    <row r="455" spans="1:22" x14ac:dyDescent="0.2">
      <c r="A455" s="14" t="str">
        <f t="shared" si="7"/>
        <v>2022Ray McDermott8</v>
      </c>
      <c r="B455" s="5">
        <v>2022</v>
      </c>
      <c r="C455" s="6" t="s">
        <v>418</v>
      </c>
      <c r="D455" s="6">
        <v>791348</v>
      </c>
      <c r="E455" s="6" t="s">
        <v>424</v>
      </c>
      <c r="F455" s="7">
        <v>3</v>
      </c>
      <c r="G455" s="7">
        <v>3</v>
      </c>
      <c r="H455" s="6" t="s">
        <v>31</v>
      </c>
      <c r="I455" s="6" t="s">
        <v>34</v>
      </c>
      <c r="J455" s="18">
        <v>31</v>
      </c>
      <c r="K455" s="18">
        <v>120</v>
      </c>
      <c r="L455" s="18">
        <v>282</v>
      </c>
      <c r="M455" s="18">
        <v>9588.3696</v>
      </c>
      <c r="N455" s="18">
        <v>8</v>
      </c>
      <c r="O455" s="18">
        <v>309.30224516129033</v>
      </c>
      <c r="P455" s="21">
        <v>3.870967741935484</v>
      </c>
      <c r="Q455" s="21">
        <v>2.35</v>
      </c>
      <c r="R455" s="18">
        <v>2495.4196000000002</v>
      </c>
      <c r="S455" s="24">
        <v>0.26025484040581831</v>
      </c>
      <c r="T455" s="18">
        <v>1330.2196000000001</v>
      </c>
      <c r="U455" s="24">
        <v>0.13873261623123082</v>
      </c>
      <c r="V455" s="12" cm="1">
        <f t="array" ref="V455">SUMPRODUCT((B455=$B:$B)*(M455&lt;$M:$M))+1</f>
        <v>256</v>
      </c>
    </row>
    <row r="456" spans="1:22" x14ac:dyDescent="0.2">
      <c r="A456" s="14" t="str">
        <f t="shared" si="7"/>
        <v>2022Ray McDermott9</v>
      </c>
      <c r="B456" s="5">
        <v>2022</v>
      </c>
      <c r="C456" s="6" t="s">
        <v>418</v>
      </c>
      <c r="D456" s="6">
        <v>335207</v>
      </c>
      <c r="E456" s="6" t="s">
        <v>134</v>
      </c>
      <c r="F456" s="7">
        <v>3</v>
      </c>
      <c r="G456" s="7">
        <v>5</v>
      </c>
      <c r="H456" s="6" t="s">
        <v>22</v>
      </c>
      <c r="I456" s="6" t="s">
        <v>34</v>
      </c>
      <c r="J456" s="18">
        <v>26</v>
      </c>
      <c r="K456" s="18">
        <v>65</v>
      </c>
      <c r="L456" s="18">
        <v>193</v>
      </c>
      <c r="M456" s="18">
        <v>8570.64</v>
      </c>
      <c r="N456" s="18">
        <v>9</v>
      </c>
      <c r="O456" s="18">
        <v>329.64</v>
      </c>
      <c r="P456" s="21">
        <v>2.5</v>
      </c>
      <c r="Q456" s="21">
        <v>2.9692307692307693</v>
      </c>
      <c r="R456" s="18">
        <v>1428.4399999999996</v>
      </c>
      <c r="S456" s="24">
        <v>0.16666666666666663</v>
      </c>
      <c r="T456" s="18">
        <v>493.03999999999962</v>
      </c>
      <c r="U456" s="24">
        <v>5.7526625782905322E-2</v>
      </c>
      <c r="V456" s="12" cm="1">
        <f t="array" ref="V456">SUMPRODUCT((B456=$B:$B)*(M456&lt;$M:$M))+1</f>
        <v>274</v>
      </c>
    </row>
    <row r="457" spans="1:22" x14ac:dyDescent="0.2">
      <c r="A457" s="14" t="str">
        <f t="shared" si="7"/>
        <v>2022Ray McDermott10</v>
      </c>
      <c r="B457" s="5">
        <v>2022</v>
      </c>
      <c r="C457" s="6" t="s">
        <v>418</v>
      </c>
      <c r="D457" s="6">
        <v>329101</v>
      </c>
      <c r="E457" s="6" t="s">
        <v>412</v>
      </c>
      <c r="F457" s="7">
        <v>3</v>
      </c>
      <c r="G457" s="7">
        <v>3</v>
      </c>
      <c r="H457" s="6" t="s">
        <v>22</v>
      </c>
      <c r="I457" s="6" t="s">
        <v>34</v>
      </c>
      <c r="J457" s="18">
        <v>17</v>
      </c>
      <c r="K457" s="18">
        <v>26</v>
      </c>
      <c r="L457" s="18">
        <v>48</v>
      </c>
      <c r="M457" s="18">
        <v>2417.2159999999999</v>
      </c>
      <c r="N457" s="18">
        <v>10</v>
      </c>
      <c r="O457" s="18">
        <v>142.18917647058822</v>
      </c>
      <c r="P457" s="21">
        <v>1.5294117647058822</v>
      </c>
      <c r="Q457" s="21">
        <v>1.8461538461538463</v>
      </c>
      <c r="R457" s="18">
        <v>711.96599999999989</v>
      </c>
      <c r="S457" s="24">
        <v>0.29453966877598026</v>
      </c>
      <c r="T457" s="18">
        <v>119.76599999999985</v>
      </c>
      <c r="U457" s="24">
        <v>4.9547082263231693E-2</v>
      </c>
      <c r="V457" s="12" cm="1">
        <f t="array" ref="V457">SUMPRODUCT((B457=$B:$B)*(M457&lt;$M:$M))+1</f>
        <v>418</v>
      </c>
    </row>
    <row r="458" spans="1:22" x14ac:dyDescent="0.2">
      <c r="A458" s="14" t="str">
        <f t="shared" si="7"/>
        <v>2022Rebecca Jimenez1</v>
      </c>
      <c r="B458" s="5">
        <v>2022</v>
      </c>
      <c r="C458" s="6" t="s">
        <v>425</v>
      </c>
      <c r="D458" s="6">
        <v>116138</v>
      </c>
      <c r="E458" s="6" t="s">
        <v>246</v>
      </c>
      <c r="F458" s="7">
        <v>3</v>
      </c>
      <c r="G458" s="7">
        <v>5</v>
      </c>
      <c r="H458" s="6" t="s">
        <v>22</v>
      </c>
      <c r="I458" s="6" t="s">
        <v>23</v>
      </c>
      <c r="J458" s="18">
        <v>250</v>
      </c>
      <c r="K458" s="18">
        <v>907</v>
      </c>
      <c r="L458" s="18">
        <v>4369</v>
      </c>
      <c r="M458" s="18">
        <v>162632.00099999999</v>
      </c>
      <c r="N458" s="18">
        <v>1</v>
      </c>
      <c r="O458" s="18">
        <v>650.52800400000001</v>
      </c>
      <c r="P458" s="21">
        <v>3.6280000000000001</v>
      </c>
      <c r="Q458" s="21">
        <v>4.8169790518191844</v>
      </c>
      <c r="R458" s="18">
        <v>19972.350999999995</v>
      </c>
      <c r="S458" s="24">
        <v>0.12280701754385963</v>
      </c>
      <c r="T458" s="18">
        <v>10651.350999999995</v>
      </c>
      <c r="U458" s="24">
        <v>6.5493574047582409E-2</v>
      </c>
      <c r="V458" s="12" cm="1">
        <f t="array" ref="V458">SUMPRODUCT((B458=$B:$B)*(M458&lt;$M:$M))+1</f>
        <v>19</v>
      </c>
    </row>
    <row r="459" spans="1:22" x14ac:dyDescent="0.2">
      <c r="A459" s="14" t="str">
        <f t="shared" si="7"/>
        <v>2022Rebecca Jimenez2</v>
      </c>
      <c r="B459" s="5">
        <v>2022</v>
      </c>
      <c r="C459" s="6" t="s">
        <v>425</v>
      </c>
      <c r="D459" s="6">
        <v>123654</v>
      </c>
      <c r="E459" s="6" t="s">
        <v>426</v>
      </c>
      <c r="F459" s="7">
        <v>3</v>
      </c>
      <c r="G459" s="7">
        <v>3</v>
      </c>
      <c r="H459" s="6" t="s">
        <v>31</v>
      </c>
      <c r="I459" s="6" t="s">
        <v>23</v>
      </c>
      <c r="J459" s="18">
        <v>211</v>
      </c>
      <c r="K459" s="18">
        <v>706</v>
      </c>
      <c r="L459" s="18">
        <v>3876</v>
      </c>
      <c r="M459" s="18">
        <v>152027.356</v>
      </c>
      <c r="N459" s="18">
        <v>2</v>
      </c>
      <c r="O459" s="18">
        <v>720.50879620853084</v>
      </c>
      <c r="P459" s="21">
        <v>3.3459715639810428</v>
      </c>
      <c r="Q459" s="21">
        <v>5.4900849858356944</v>
      </c>
      <c r="R459" s="18">
        <v>33033.555999999997</v>
      </c>
      <c r="S459" s="24">
        <v>0.21728692038819644</v>
      </c>
      <c r="T459" s="18">
        <v>25237.155999999995</v>
      </c>
      <c r="U459" s="24">
        <v>0.16600404469311428</v>
      </c>
      <c r="V459" s="12" cm="1">
        <f t="array" ref="V459">SUMPRODUCT((B459=$B:$B)*(M459&lt;$M:$M))+1</f>
        <v>24</v>
      </c>
    </row>
    <row r="460" spans="1:22" x14ac:dyDescent="0.2">
      <c r="A460" s="14" t="str">
        <f t="shared" si="7"/>
        <v>2022Rebecca Jimenez3</v>
      </c>
      <c r="B460" s="5">
        <v>2022</v>
      </c>
      <c r="C460" s="6" t="s">
        <v>425</v>
      </c>
      <c r="D460" s="6">
        <v>676623</v>
      </c>
      <c r="E460" s="6" t="s">
        <v>203</v>
      </c>
      <c r="F460" s="7">
        <v>3</v>
      </c>
      <c r="G460" s="7">
        <v>3</v>
      </c>
      <c r="H460" s="6" t="s">
        <v>22</v>
      </c>
      <c r="I460" s="6" t="s">
        <v>25</v>
      </c>
      <c r="J460" s="18">
        <v>226</v>
      </c>
      <c r="K460" s="18">
        <v>419</v>
      </c>
      <c r="L460" s="18">
        <v>2617</v>
      </c>
      <c r="M460" s="18">
        <v>95234.232000000004</v>
      </c>
      <c r="N460" s="18">
        <v>3</v>
      </c>
      <c r="O460" s="18">
        <v>421.39040707964602</v>
      </c>
      <c r="P460" s="21">
        <v>1.8539823008849559</v>
      </c>
      <c r="Q460" s="21">
        <v>6.2458233890214796</v>
      </c>
      <c r="R460" s="18">
        <v>11695.432000000001</v>
      </c>
      <c r="S460" s="24">
        <v>0.12280701754385966</v>
      </c>
      <c r="T460" s="18">
        <v>3737.0320000000311</v>
      </c>
      <c r="U460" s="24">
        <v>3.9240427748711525E-2</v>
      </c>
      <c r="V460" s="12" cm="1">
        <f t="array" ref="V460">SUMPRODUCT((B460=$B:$B)*(M460&lt;$M:$M))+1</f>
        <v>46</v>
      </c>
    </row>
    <row r="461" spans="1:22" x14ac:dyDescent="0.2">
      <c r="A461" s="14" t="str">
        <f t="shared" si="7"/>
        <v>2022Rebecca Jimenez4</v>
      </c>
      <c r="B461" s="5">
        <v>2022</v>
      </c>
      <c r="C461" s="6" t="s">
        <v>425</v>
      </c>
      <c r="D461" s="6">
        <v>206200</v>
      </c>
      <c r="E461" s="6" t="s">
        <v>427</v>
      </c>
      <c r="F461" s="7">
        <v>3</v>
      </c>
      <c r="G461" s="7">
        <v>3</v>
      </c>
      <c r="H461" s="6" t="s">
        <v>31</v>
      </c>
      <c r="I461" s="6" t="s">
        <v>25</v>
      </c>
      <c r="J461" s="18">
        <v>64</v>
      </c>
      <c r="K461" s="18">
        <v>481</v>
      </c>
      <c r="L461" s="18">
        <v>2181</v>
      </c>
      <c r="M461" s="18">
        <v>77080.313999999998</v>
      </c>
      <c r="N461" s="18">
        <v>4</v>
      </c>
      <c r="O461" s="18">
        <v>1204.37990625</v>
      </c>
      <c r="P461" s="21">
        <v>7.515625</v>
      </c>
      <c r="Q461" s="21">
        <v>4.5343035343035343</v>
      </c>
      <c r="R461" s="18">
        <v>8688.3640000000014</v>
      </c>
      <c r="S461" s="24">
        <v>0.11271832649773587</v>
      </c>
      <c r="T461" s="18">
        <v>6029.1640000000016</v>
      </c>
      <c r="U461" s="24">
        <v>7.8219245448325522E-2</v>
      </c>
      <c r="V461" s="12" cm="1">
        <f t="array" ref="V461">SUMPRODUCT((B461=$B:$B)*(M461&lt;$M:$M))+1</f>
        <v>60</v>
      </c>
    </row>
    <row r="462" spans="1:22" x14ac:dyDescent="0.2">
      <c r="A462" s="14" t="str">
        <f t="shared" si="7"/>
        <v>2022Rebecca Jimenez5</v>
      </c>
      <c r="B462" s="5">
        <v>2022</v>
      </c>
      <c r="C462" s="6" t="s">
        <v>425</v>
      </c>
      <c r="D462" s="6">
        <v>316008</v>
      </c>
      <c r="E462" s="6" t="s">
        <v>42</v>
      </c>
      <c r="F462" s="7">
        <v>3</v>
      </c>
      <c r="G462" s="7">
        <v>1</v>
      </c>
      <c r="H462" s="6" t="s">
        <v>22</v>
      </c>
      <c r="I462" s="6" t="s">
        <v>29</v>
      </c>
      <c r="J462" s="18">
        <v>70</v>
      </c>
      <c r="K462" s="18">
        <v>303</v>
      </c>
      <c r="L462" s="18">
        <v>1668</v>
      </c>
      <c r="M462" s="18">
        <v>61998.614999999998</v>
      </c>
      <c r="N462" s="18">
        <v>5</v>
      </c>
      <c r="O462" s="18">
        <v>885.69449999999995</v>
      </c>
      <c r="P462" s="21">
        <v>4.3285714285714283</v>
      </c>
      <c r="Q462" s="21">
        <v>5.5049504950495045</v>
      </c>
      <c r="R462" s="18">
        <v>7613.864999999998</v>
      </c>
      <c r="S462" s="24">
        <v>0.12280701754385961</v>
      </c>
      <c r="T462" s="18">
        <v>4946.864999999998</v>
      </c>
      <c r="U462" s="24">
        <v>7.9789927565317359E-2</v>
      </c>
      <c r="V462" s="12" cm="1">
        <f t="array" ref="V462">SUMPRODUCT((B462=$B:$B)*(M462&lt;$M:$M))+1</f>
        <v>77</v>
      </c>
    </row>
    <row r="463" spans="1:22" x14ac:dyDescent="0.2">
      <c r="A463" s="14" t="str">
        <f t="shared" si="7"/>
        <v>2022Ronnie Estrada1</v>
      </c>
      <c r="B463" s="5">
        <v>2022</v>
      </c>
      <c r="C463" s="6" t="s">
        <v>428</v>
      </c>
      <c r="D463" s="6">
        <v>794144</v>
      </c>
      <c r="E463" s="6" t="s">
        <v>429</v>
      </c>
      <c r="F463" s="7">
        <v>6</v>
      </c>
      <c r="G463" s="7">
        <v>6</v>
      </c>
      <c r="H463" s="6" t="s">
        <v>31</v>
      </c>
      <c r="I463" s="6" t="s">
        <v>29</v>
      </c>
      <c r="J463" s="18">
        <v>105</v>
      </c>
      <c r="K463" s="18">
        <v>369</v>
      </c>
      <c r="L463" s="18">
        <v>1452</v>
      </c>
      <c r="M463" s="18">
        <v>54441.599999999999</v>
      </c>
      <c r="N463" s="18">
        <v>1</v>
      </c>
      <c r="O463" s="18">
        <v>518.49142857142851</v>
      </c>
      <c r="P463" s="21">
        <v>3.5142857142857142</v>
      </c>
      <c r="Q463" s="21">
        <v>3.934959349593496</v>
      </c>
      <c r="R463" s="18">
        <v>9073.5999999999985</v>
      </c>
      <c r="S463" s="24">
        <v>0.16666666666666666</v>
      </c>
      <c r="T463" s="18">
        <v>4939.2099999999982</v>
      </c>
      <c r="U463" s="24">
        <v>9.0724923587844564E-2</v>
      </c>
      <c r="V463" s="12" cm="1">
        <f t="array" ref="V463">SUMPRODUCT((B463=$B:$B)*(M463&lt;$M:$M))+1</f>
        <v>97</v>
      </c>
    </row>
    <row r="464" spans="1:22" x14ac:dyDescent="0.2">
      <c r="A464" s="14" t="str">
        <f t="shared" si="7"/>
        <v>2022Ronnie Estrada2</v>
      </c>
      <c r="B464" s="5">
        <v>2022</v>
      </c>
      <c r="C464" s="6" t="s">
        <v>428</v>
      </c>
      <c r="D464" s="6">
        <v>576838</v>
      </c>
      <c r="E464" s="6" t="s">
        <v>430</v>
      </c>
      <c r="F464" s="7">
        <v>6</v>
      </c>
      <c r="G464" s="7">
        <v>6</v>
      </c>
      <c r="H464" s="6" t="s">
        <v>31</v>
      </c>
      <c r="I464" s="6" t="s">
        <v>29</v>
      </c>
      <c r="J464" s="18">
        <v>89</v>
      </c>
      <c r="K464" s="18">
        <v>310</v>
      </c>
      <c r="L464" s="18">
        <v>1354</v>
      </c>
      <c r="M464" s="18">
        <v>53401.26</v>
      </c>
      <c r="N464" s="18">
        <v>2</v>
      </c>
      <c r="O464" s="18">
        <v>600.01415730337078</v>
      </c>
      <c r="P464" s="21">
        <v>3.4831460674157304</v>
      </c>
      <c r="Q464" s="21">
        <v>4.3677419354838714</v>
      </c>
      <c r="R464" s="18">
        <v>8900.2099999999991</v>
      </c>
      <c r="S464" s="24">
        <v>0.16666666666666666</v>
      </c>
      <c r="T464" s="18">
        <v>5400.8099999999995</v>
      </c>
      <c r="U464" s="24">
        <v>0.10113637768097605</v>
      </c>
      <c r="V464" s="12" cm="1">
        <f t="array" ref="V464">SUMPRODUCT((B464=$B:$B)*(M464&lt;$M:$M))+1</f>
        <v>100</v>
      </c>
    </row>
    <row r="465" spans="1:22" x14ac:dyDescent="0.2">
      <c r="A465" s="14" t="str">
        <f t="shared" si="7"/>
        <v>2022Ronnie Estrada3</v>
      </c>
      <c r="B465" s="5">
        <v>2022</v>
      </c>
      <c r="C465" s="6" t="s">
        <v>428</v>
      </c>
      <c r="D465" s="6">
        <v>913384</v>
      </c>
      <c r="E465" s="6" t="s">
        <v>152</v>
      </c>
      <c r="F465" s="7">
        <v>6</v>
      </c>
      <c r="G465" s="7">
        <v>3</v>
      </c>
      <c r="H465" s="6" t="s">
        <v>22</v>
      </c>
      <c r="I465" s="6" t="s">
        <v>29</v>
      </c>
      <c r="J465" s="18">
        <v>94</v>
      </c>
      <c r="K465" s="18">
        <v>315</v>
      </c>
      <c r="L465" s="18">
        <v>1049</v>
      </c>
      <c r="M465" s="18">
        <v>53241.207999999999</v>
      </c>
      <c r="N465" s="18">
        <v>3</v>
      </c>
      <c r="O465" s="18">
        <v>566.39582978723399</v>
      </c>
      <c r="P465" s="21">
        <v>3.3510638297872339</v>
      </c>
      <c r="Q465" s="21">
        <v>3.3301587301587303</v>
      </c>
      <c r="R465" s="18">
        <v>19141.508000000002</v>
      </c>
      <c r="S465" s="24">
        <v>0.35952429929839314</v>
      </c>
      <c r="T465" s="18">
        <v>15460.238000000001</v>
      </c>
      <c r="U465" s="24">
        <v>0.29038105221053589</v>
      </c>
      <c r="V465" s="12" cm="1">
        <f t="array" ref="V465">SUMPRODUCT((B465=$B:$B)*(M465&lt;$M:$M))+1</f>
        <v>101</v>
      </c>
    </row>
    <row r="466" spans="1:22" x14ac:dyDescent="0.2">
      <c r="A466" s="14" t="str">
        <f t="shared" si="7"/>
        <v>2022Ronnie Estrada4</v>
      </c>
      <c r="B466" s="5">
        <v>2022</v>
      </c>
      <c r="C466" s="6" t="s">
        <v>428</v>
      </c>
      <c r="D466" s="6">
        <v>143836</v>
      </c>
      <c r="E466" s="6" t="s">
        <v>200</v>
      </c>
      <c r="F466" s="7">
        <v>6</v>
      </c>
      <c r="G466" s="7">
        <v>2</v>
      </c>
      <c r="H466" s="6" t="s">
        <v>22</v>
      </c>
      <c r="I466" s="6" t="s">
        <v>29</v>
      </c>
      <c r="J466" s="18">
        <v>112</v>
      </c>
      <c r="K466" s="18">
        <v>298</v>
      </c>
      <c r="L466" s="18">
        <v>1235</v>
      </c>
      <c r="M466" s="18">
        <v>49381.68</v>
      </c>
      <c r="N466" s="18">
        <v>4</v>
      </c>
      <c r="O466" s="18">
        <v>440.90785714285715</v>
      </c>
      <c r="P466" s="21">
        <v>2.6607142857142856</v>
      </c>
      <c r="Q466" s="21">
        <v>4.1442953020134228</v>
      </c>
      <c r="R466" s="18">
        <v>8230.2799999999988</v>
      </c>
      <c r="S466" s="24">
        <v>0.16666666666666663</v>
      </c>
      <c r="T466" s="18">
        <v>3942.119999999999</v>
      </c>
      <c r="U466" s="24">
        <v>7.9829604825109216E-2</v>
      </c>
      <c r="V466" s="12" cm="1">
        <f t="array" ref="V466">SUMPRODUCT((B466=$B:$B)*(M466&lt;$M:$M))+1</f>
        <v>107</v>
      </c>
    </row>
    <row r="467" spans="1:22" x14ac:dyDescent="0.2">
      <c r="A467" s="14" t="str">
        <f t="shared" si="7"/>
        <v>2022Ronnie Estrada5</v>
      </c>
      <c r="B467" s="5">
        <v>2022</v>
      </c>
      <c r="C467" s="6" t="s">
        <v>428</v>
      </c>
      <c r="D467" s="6">
        <v>463072</v>
      </c>
      <c r="E467" s="6" t="s">
        <v>431</v>
      </c>
      <c r="F467" s="7">
        <v>6</v>
      </c>
      <c r="G467" s="7">
        <v>6</v>
      </c>
      <c r="H467" s="6" t="s">
        <v>31</v>
      </c>
      <c r="I467" s="6" t="s">
        <v>29</v>
      </c>
      <c r="J467" s="18">
        <v>84</v>
      </c>
      <c r="K467" s="18">
        <v>291</v>
      </c>
      <c r="L467" s="18">
        <v>1093</v>
      </c>
      <c r="M467" s="18">
        <v>49227.890399999997</v>
      </c>
      <c r="N467" s="18">
        <v>5</v>
      </c>
      <c r="O467" s="18">
        <v>586.04631428571429</v>
      </c>
      <c r="P467" s="21">
        <v>3.4642857142857144</v>
      </c>
      <c r="Q467" s="21">
        <v>3.7560137457044673</v>
      </c>
      <c r="R467" s="18">
        <v>13850.940399999999</v>
      </c>
      <c r="S467" s="24">
        <v>0.28136367996789075</v>
      </c>
      <c r="T467" s="18">
        <v>10550.910399999999</v>
      </c>
      <c r="U467" s="24">
        <v>0.21432790059189699</v>
      </c>
      <c r="V467" s="12" cm="1">
        <f t="array" ref="V467">SUMPRODUCT((B467=$B:$B)*(M467&lt;$M:$M))+1</f>
        <v>108</v>
      </c>
    </row>
    <row r="468" spans="1:22" x14ac:dyDescent="0.2">
      <c r="A468" s="14" t="str">
        <f t="shared" si="7"/>
        <v>2022Ronnie Estrada6</v>
      </c>
      <c r="B468" s="5">
        <v>2022</v>
      </c>
      <c r="C468" s="6" t="s">
        <v>428</v>
      </c>
      <c r="D468" s="6">
        <v>188132</v>
      </c>
      <c r="E468" s="6" t="s">
        <v>227</v>
      </c>
      <c r="F468" s="7">
        <v>6</v>
      </c>
      <c r="G468" s="7">
        <v>1</v>
      </c>
      <c r="H468" s="6" t="s">
        <v>22</v>
      </c>
      <c r="I468" s="6" t="s">
        <v>29</v>
      </c>
      <c r="J468" s="18">
        <v>125</v>
      </c>
      <c r="K468" s="18">
        <v>350</v>
      </c>
      <c r="L468" s="18">
        <v>1256</v>
      </c>
      <c r="M468" s="18">
        <v>46059.12</v>
      </c>
      <c r="N468" s="18">
        <v>6</v>
      </c>
      <c r="O468" s="18">
        <v>368.47296</v>
      </c>
      <c r="P468" s="21">
        <v>2.8</v>
      </c>
      <c r="Q468" s="21">
        <v>3.5885714285714285</v>
      </c>
      <c r="R468" s="18">
        <v>7676.5200000000041</v>
      </c>
      <c r="S468" s="24">
        <v>0.16666666666666674</v>
      </c>
      <c r="T468" s="18">
        <v>2868.3600000000042</v>
      </c>
      <c r="U468" s="24">
        <v>6.2275614471140654E-2</v>
      </c>
      <c r="V468" s="12" cm="1">
        <f t="array" ref="V468">SUMPRODUCT((B468=$B:$B)*(M468&lt;$M:$M))+1</f>
        <v>114</v>
      </c>
    </row>
    <row r="469" spans="1:22" x14ac:dyDescent="0.2">
      <c r="A469" s="14" t="str">
        <f t="shared" si="7"/>
        <v>2022Ronnie Estrada7</v>
      </c>
      <c r="B469" s="5">
        <v>2022</v>
      </c>
      <c r="C469" s="6" t="s">
        <v>428</v>
      </c>
      <c r="D469" s="6">
        <v>794844</v>
      </c>
      <c r="E469" s="6" t="s">
        <v>432</v>
      </c>
      <c r="F469" s="7">
        <v>6</v>
      </c>
      <c r="G469" s="7">
        <v>6</v>
      </c>
      <c r="H469" s="6" t="s">
        <v>31</v>
      </c>
      <c r="I469" s="6" t="s">
        <v>29</v>
      </c>
      <c r="J469" s="18">
        <v>59</v>
      </c>
      <c r="K469" s="18">
        <v>154</v>
      </c>
      <c r="L469" s="18">
        <v>674</v>
      </c>
      <c r="M469" s="18">
        <v>26481.882000000001</v>
      </c>
      <c r="N469" s="18">
        <v>7</v>
      </c>
      <c r="O469" s="18">
        <v>448.84545762711866</v>
      </c>
      <c r="P469" s="21">
        <v>2.6101694915254239</v>
      </c>
      <c r="Q469" s="21">
        <v>4.3766233766233764</v>
      </c>
      <c r="R469" s="18">
        <v>7501.0820000000022</v>
      </c>
      <c r="S469" s="24">
        <v>0.28325335789956324</v>
      </c>
      <c r="T469" s="18">
        <v>5244.8220000000019</v>
      </c>
      <c r="U469" s="24">
        <v>0.19805321993353803</v>
      </c>
      <c r="V469" s="12" cm="1">
        <f t="array" ref="V469">SUMPRODUCT((B469=$B:$B)*(M469&lt;$M:$M))+1</f>
        <v>155</v>
      </c>
    </row>
    <row r="470" spans="1:22" x14ac:dyDescent="0.2">
      <c r="A470" s="14" t="str">
        <f t="shared" si="7"/>
        <v>2022Ronnie Estrada8</v>
      </c>
      <c r="B470" s="5">
        <v>2022</v>
      </c>
      <c r="C470" s="6" t="s">
        <v>428</v>
      </c>
      <c r="D470" s="6">
        <v>981931</v>
      </c>
      <c r="E470" s="6" t="s">
        <v>433</v>
      </c>
      <c r="F470" s="7">
        <v>6</v>
      </c>
      <c r="G470" s="7">
        <v>6</v>
      </c>
      <c r="H470" s="6" t="s">
        <v>31</v>
      </c>
      <c r="I470" s="6" t="s">
        <v>29</v>
      </c>
      <c r="J470" s="18">
        <v>62</v>
      </c>
      <c r="K470" s="18">
        <v>166</v>
      </c>
      <c r="L470" s="18">
        <v>564</v>
      </c>
      <c r="M470" s="18">
        <v>23898.5664</v>
      </c>
      <c r="N470" s="18">
        <v>8</v>
      </c>
      <c r="O470" s="18">
        <v>385.46074838709677</v>
      </c>
      <c r="P470" s="21">
        <v>2.6774193548387095</v>
      </c>
      <c r="Q470" s="21">
        <v>3.3975903614457832</v>
      </c>
      <c r="R470" s="18">
        <v>7080.366399999999</v>
      </c>
      <c r="S470" s="24">
        <v>0.2962674112535888</v>
      </c>
      <c r="T470" s="18">
        <v>4705.9663999999993</v>
      </c>
      <c r="U470" s="24">
        <v>0.19691417138728454</v>
      </c>
      <c r="V470" s="12" cm="1">
        <f t="array" ref="V470">SUMPRODUCT((B470=$B:$B)*(M470&lt;$M:$M))+1</f>
        <v>169</v>
      </c>
    </row>
    <row r="471" spans="1:22" x14ac:dyDescent="0.2">
      <c r="A471" s="14" t="str">
        <f t="shared" si="7"/>
        <v>2022Ronnie Estrada9</v>
      </c>
      <c r="B471" s="5">
        <v>2022</v>
      </c>
      <c r="C471" s="6" t="s">
        <v>428</v>
      </c>
      <c r="D471" s="6">
        <v>870139</v>
      </c>
      <c r="E471" s="6" t="s">
        <v>97</v>
      </c>
      <c r="F471" s="7">
        <v>6</v>
      </c>
      <c r="G471" s="7">
        <v>3</v>
      </c>
      <c r="H471" s="6" t="s">
        <v>22</v>
      </c>
      <c r="I471" s="6" t="s">
        <v>29</v>
      </c>
      <c r="J471" s="18">
        <v>28</v>
      </c>
      <c r="K471" s="18">
        <v>124</v>
      </c>
      <c r="L471" s="18">
        <v>574</v>
      </c>
      <c r="M471" s="18">
        <v>21835.632000000001</v>
      </c>
      <c r="N471" s="18">
        <v>9</v>
      </c>
      <c r="O471" s="18">
        <v>779.84400000000005</v>
      </c>
      <c r="P471" s="21">
        <v>4.4285714285714288</v>
      </c>
      <c r="Q471" s="21">
        <v>4.629032258064516</v>
      </c>
      <c r="R471" s="18">
        <v>2339.5320000000029</v>
      </c>
      <c r="S471" s="24">
        <v>0.10714285714285726</v>
      </c>
      <c r="T471" s="18">
        <v>1207.0120000000029</v>
      </c>
      <c r="U471" s="24">
        <v>5.5277172650647473E-2</v>
      </c>
      <c r="V471" s="12" cm="1">
        <f t="array" ref="V471">SUMPRODUCT((B471=$B:$B)*(M471&lt;$M:$M))+1</f>
        <v>175</v>
      </c>
    </row>
    <row r="472" spans="1:22" x14ac:dyDescent="0.2">
      <c r="A472" s="14" t="str">
        <f t="shared" si="7"/>
        <v>2022Ronnie Estrada10</v>
      </c>
      <c r="B472" s="5">
        <v>2022</v>
      </c>
      <c r="C472" s="6" t="s">
        <v>428</v>
      </c>
      <c r="D472" s="6">
        <v>547050</v>
      </c>
      <c r="E472" s="6" t="s">
        <v>372</v>
      </c>
      <c r="F472" s="7">
        <v>6</v>
      </c>
      <c r="G472" s="7">
        <v>6</v>
      </c>
      <c r="H472" s="6" t="s">
        <v>22</v>
      </c>
      <c r="I472" s="6" t="s">
        <v>29</v>
      </c>
      <c r="J472" s="18">
        <v>52</v>
      </c>
      <c r="K472" s="18">
        <v>106</v>
      </c>
      <c r="L472" s="18">
        <v>374</v>
      </c>
      <c r="M472" s="18">
        <v>16560.96</v>
      </c>
      <c r="N472" s="18">
        <v>10</v>
      </c>
      <c r="O472" s="18">
        <v>318.47999999999996</v>
      </c>
      <c r="P472" s="21">
        <v>2.0384615384615383</v>
      </c>
      <c r="Q472" s="21">
        <v>3.5283018867924527</v>
      </c>
      <c r="R472" s="18">
        <v>2760.16</v>
      </c>
      <c r="S472" s="24">
        <v>0.16666666666666666</v>
      </c>
      <c r="T472" s="18">
        <v>807.65999999999985</v>
      </c>
      <c r="U472" s="24">
        <v>4.8768911947133495E-2</v>
      </c>
      <c r="V472" s="12" cm="1">
        <f t="array" ref="V472">SUMPRODUCT((B472=$B:$B)*(M472&lt;$M:$M))+1</f>
        <v>193</v>
      </c>
    </row>
    <row r="473" spans="1:22" x14ac:dyDescent="0.2">
      <c r="A473" s="14" t="str">
        <f t="shared" si="7"/>
        <v>2022Ronnie Estrada11</v>
      </c>
      <c r="B473" s="5">
        <v>2022</v>
      </c>
      <c r="C473" s="6" t="s">
        <v>428</v>
      </c>
      <c r="D473" s="6">
        <v>354709</v>
      </c>
      <c r="E473" s="6" t="s">
        <v>434</v>
      </c>
      <c r="F473" s="7">
        <v>6</v>
      </c>
      <c r="G473" s="7">
        <v>6</v>
      </c>
      <c r="H473" s="6" t="s">
        <v>31</v>
      </c>
      <c r="I473" s="6" t="s">
        <v>34</v>
      </c>
      <c r="J473" s="18">
        <v>21</v>
      </c>
      <c r="K473" s="18">
        <v>84</v>
      </c>
      <c r="L473" s="18">
        <v>344</v>
      </c>
      <c r="M473" s="18">
        <v>14761.140799999999</v>
      </c>
      <c r="N473" s="18">
        <v>11</v>
      </c>
      <c r="O473" s="18">
        <v>702.91146666666668</v>
      </c>
      <c r="P473" s="21">
        <v>4</v>
      </c>
      <c r="Q473" s="21">
        <v>4.0952380952380949</v>
      </c>
      <c r="R473" s="18">
        <v>3581.9407999999985</v>
      </c>
      <c r="S473" s="24">
        <v>0.24266016079190836</v>
      </c>
      <c r="T473" s="18">
        <v>2743.1807999999983</v>
      </c>
      <c r="U473" s="24">
        <v>0.18583799431003317</v>
      </c>
      <c r="V473" s="12" cm="1">
        <f t="array" ref="V473">SUMPRODUCT((B473=$B:$B)*(M473&lt;$M:$M))+1</f>
        <v>204</v>
      </c>
    </row>
    <row r="474" spans="1:22" x14ac:dyDescent="0.2">
      <c r="A474" s="14" t="str">
        <f t="shared" si="7"/>
        <v>2022Ronnie Estrada12</v>
      </c>
      <c r="B474" s="5">
        <v>2022</v>
      </c>
      <c r="C474" s="6" t="s">
        <v>428</v>
      </c>
      <c r="D474" s="6">
        <v>940550</v>
      </c>
      <c r="E474" s="6" t="s">
        <v>435</v>
      </c>
      <c r="F474" s="7">
        <v>6</v>
      </c>
      <c r="G474" s="7">
        <v>6</v>
      </c>
      <c r="H474" s="6" t="s">
        <v>31</v>
      </c>
      <c r="I474" s="6" t="s">
        <v>34</v>
      </c>
      <c r="J474" s="18">
        <v>42</v>
      </c>
      <c r="K474" s="18">
        <v>91</v>
      </c>
      <c r="L474" s="18">
        <v>352</v>
      </c>
      <c r="M474" s="18">
        <v>13942.5</v>
      </c>
      <c r="N474" s="18">
        <v>12</v>
      </c>
      <c r="O474" s="18">
        <v>331.96428571428572</v>
      </c>
      <c r="P474" s="21">
        <v>2.1666666666666665</v>
      </c>
      <c r="Q474" s="21">
        <v>3.8681318681318682</v>
      </c>
      <c r="R474" s="18">
        <v>2323.75</v>
      </c>
      <c r="S474" s="24">
        <v>0.16666666666666666</v>
      </c>
      <c r="T474" s="18">
        <v>740.61999999999989</v>
      </c>
      <c r="U474" s="24">
        <v>5.3119598350367572E-2</v>
      </c>
      <c r="V474" s="12" cm="1">
        <f t="array" ref="V474">SUMPRODUCT((B474=$B:$B)*(M474&lt;$M:$M))+1</f>
        <v>208</v>
      </c>
    </row>
    <row r="475" spans="1:22" x14ac:dyDescent="0.2">
      <c r="A475" s="14" t="str">
        <f t="shared" si="7"/>
        <v>2022Ronnie Estrada13</v>
      </c>
      <c r="B475" s="5">
        <v>2022</v>
      </c>
      <c r="C475" s="6" t="s">
        <v>428</v>
      </c>
      <c r="D475" s="6">
        <v>727745</v>
      </c>
      <c r="E475" s="6" t="s">
        <v>436</v>
      </c>
      <c r="F475" s="7">
        <v>6</v>
      </c>
      <c r="G475" s="7">
        <v>6</v>
      </c>
      <c r="H475" s="6" t="s">
        <v>31</v>
      </c>
      <c r="I475" s="6" t="s">
        <v>34</v>
      </c>
      <c r="J475" s="18">
        <v>18</v>
      </c>
      <c r="K475" s="18">
        <v>91</v>
      </c>
      <c r="L475" s="18">
        <v>317</v>
      </c>
      <c r="M475" s="18">
        <v>10821.84</v>
      </c>
      <c r="N475" s="18">
        <v>13</v>
      </c>
      <c r="O475" s="18">
        <v>601.21333333333337</v>
      </c>
      <c r="P475" s="21">
        <v>5.0555555555555554</v>
      </c>
      <c r="Q475" s="21">
        <v>3.4835164835164836</v>
      </c>
      <c r="R475" s="18">
        <v>1803.6399999999994</v>
      </c>
      <c r="S475" s="24">
        <v>0.1666666666666666</v>
      </c>
      <c r="T475" s="18">
        <v>1064.8499999999995</v>
      </c>
      <c r="U475" s="24">
        <v>9.8398239116453345E-2</v>
      </c>
      <c r="V475" s="12" cm="1">
        <f t="array" ref="V475">SUMPRODUCT((B475=$B:$B)*(M475&lt;$M:$M))+1</f>
        <v>237</v>
      </c>
    </row>
    <row r="476" spans="1:22" x14ac:dyDescent="0.2">
      <c r="A476" s="14" t="str">
        <f t="shared" si="7"/>
        <v>2022Ronnie Estrada14</v>
      </c>
      <c r="B476" s="5">
        <v>2022</v>
      </c>
      <c r="C476" s="6" t="s">
        <v>428</v>
      </c>
      <c r="D476" s="6">
        <v>437005</v>
      </c>
      <c r="E476" s="6" t="s">
        <v>437</v>
      </c>
      <c r="F476" s="7">
        <v>6</v>
      </c>
      <c r="G476" s="7">
        <v>6</v>
      </c>
      <c r="H476" s="6" t="s">
        <v>31</v>
      </c>
      <c r="I476" s="6" t="s">
        <v>34</v>
      </c>
      <c r="J476" s="18">
        <v>19</v>
      </c>
      <c r="K476" s="18">
        <v>38</v>
      </c>
      <c r="L476" s="18">
        <v>149</v>
      </c>
      <c r="M476" s="18">
        <v>5707.8072000000002</v>
      </c>
      <c r="N476" s="18">
        <v>14</v>
      </c>
      <c r="O476" s="18">
        <v>300.41090526315793</v>
      </c>
      <c r="P476" s="21">
        <v>2</v>
      </c>
      <c r="Q476" s="21">
        <v>3.9210526315789473</v>
      </c>
      <c r="R476" s="18">
        <v>1582.9072000000006</v>
      </c>
      <c r="S476" s="24">
        <v>0.27732317237344678</v>
      </c>
      <c r="T476" s="18">
        <v>870.40720000000056</v>
      </c>
      <c r="U476" s="24">
        <v>0.15249414871616557</v>
      </c>
      <c r="V476" s="12" cm="1">
        <f t="array" ref="V476">SUMPRODUCT((B476=$B:$B)*(M476&lt;$M:$M))+1</f>
        <v>329</v>
      </c>
    </row>
    <row r="477" spans="1:22" x14ac:dyDescent="0.2">
      <c r="A477" s="14" t="str">
        <f t="shared" si="7"/>
        <v>2022Ronnie Estrada15</v>
      </c>
      <c r="B477" s="5">
        <v>2022</v>
      </c>
      <c r="C477" s="6" t="s">
        <v>428</v>
      </c>
      <c r="D477" s="6">
        <v>187782</v>
      </c>
      <c r="E477" s="6" t="s">
        <v>438</v>
      </c>
      <c r="F477" s="7">
        <v>6</v>
      </c>
      <c r="G477" s="7">
        <v>6</v>
      </c>
      <c r="H477" s="6" t="s">
        <v>31</v>
      </c>
      <c r="I477" s="6" t="s">
        <v>34</v>
      </c>
      <c r="J477" s="18">
        <v>17</v>
      </c>
      <c r="K477" s="18">
        <v>44</v>
      </c>
      <c r="L477" s="18">
        <v>128</v>
      </c>
      <c r="M477" s="18">
        <v>5444.4040000000005</v>
      </c>
      <c r="N477" s="18">
        <v>15</v>
      </c>
      <c r="O477" s="18">
        <v>320.25905882352941</v>
      </c>
      <c r="P477" s="21">
        <v>2.5882352941176472</v>
      </c>
      <c r="Q477" s="21">
        <v>2.9090909090909092</v>
      </c>
      <c r="R477" s="18">
        <v>1566.6040000000003</v>
      </c>
      <c r="S477" s="24">
        <v>0.28774572937643866</v>
      </c>
      <c r="T477" s="18">
        <v>916.60400000000027</v>
      </c>
      <c r="U477" s="24">
        <v>0.16835708738734306</v>
      </c>
      <c r="V477" s="12" cm="1">
        <f t="array" ref="V477">SUMPRODUCT((B477=$B:$B)*(M477&lt;$M:$M))+1</f>
        <v>334</v>
      </c>
    </row>
    <row r="478" spans="1:22" x14ac:dyDescent="0.2">
      <c r="A478" s="14" t="str">
        <f t="shared" si="7"/>
        <v>2022Ronnie Estrada16</v>
      </c>
      <c r="B478" s="5">
        <v>2022</v>
      </c>
      <c r="C478" s="6" t="s">
        <v>428</v>
      </c>
      <c r="D478" s="6">
        <v>618134</v>
      </c>
      <c r="E478" s="6" t="s">
        <v>439</v>
      </c>
      <c r="F478" s="7">
        <v>6</v>
      </c>
      <c r="G478" s="7">
        <v>6</v>
      </c>
      <c r="H478" s="6" t="s">
        <v>31</v>
      </c>
      <c r="I478" s="6" t="s">
        <v>34</v>
      </c>
      <c r="J478" s="18">
        <v>17</v>
      </c>
      <c r="K478" s="18">
        <v>54</v>
      </c>
      <c r="L478" s="18">
        <v>146</v>
      </c>
      <c r="M478" s="18">
        <v>5188.0780000000004</v>
      </c>
      <c r="N478" s="18">
        <v>16</v>
      </c>
      <c r="O478" s="18">
        <v>305.18105882352944</v>
      </c>
      <c r="P478" s="21">
        <v>3.1764705882352939</v>
      </c>
      <c r="Q478" s="21">
        <v>2.7037037037037037</v>
      </c>
      <c r="R478" s="18">
        <v>1519.3280000000004</v>
      </c>
      <c r="S478" s="24">
        <v>0.29284987619692693</v>
      </c>
      <c r="T478" s="18">
        <v>858.06800000000044</v>
      </c>
      <c r="U478" s="24">
        <v>0.16539227050942573</v>
      </c>
      <c r="V478" s="12" cm="1">
        <f t="array" ref="V478">SUMPRODUCT((B478=$B:$B)*(M478&lt;$M:$M))+1</f>
        <v>340</v>
      </c>
    </row>
    <row r="479" spans="1:22" x14ac:dyDescent="0.2">
      <c r="A479" s="14" t="str">
        <f t="shared" si="7"/>
        <v>2022Ronnie Estrada17</v>
      </c>
      <c r="B479" s="5">
        <v>2022</v>
      </c>
      <c r="C479" s="6" t="s">
        <v>428</v>
      </c>
      <c r="D479" s="6">
        <v>884431</v>
      </c>
      <c r="E479" s="6" t="s">
        <v>89</v>
      </c>
      <c r="F479" s="7">
        <v>6</v>
      </c>
      <c r="G479" s="7">
        <v>4</v>
      </c>
      <c r="H479" s="6" t="s">
        <v>22</v>
      </c>
      <c r="I479" s="6" t="s">
        <v>34</v>
      </c>
      <c r="J479" s="18">
        <v>18</v>
      </c>
      <c r="K479" s="18">
        <v>37</v>
      </c>
      <c r="L479" s="18">
        <v>80</v>
      </c>
      <c r="M479" s="18">
        <v>3764.152</v>
      </c>
      <c r="N479" s="18">
        <v>17</v>
      </c>
      <c r="O479" s="18">
        <v>209.11955555555556</v>
      </c>
      <c r="P479" s="21">
        <v>2.0555555555555554</v>
      </c>
      <c r="Q479" s="21">
        <v>2.1621621621621623</v>
      </c>
      <c r="R479" s="18">
        <v>403.30200000000013</v>
      </c>
      <c r="S479" s="24">
        <v>0.10714285714285718</v>
      </c>
      <c r="T479" s="18">
        <v>-272.94799999999987</v>
      </c>
      <c r="U479" s="24">
        <v>-7.2512480898752188E-2</v>
      </c>
      <c r="V479" s="12" cm="1">
        <f t="array" ref="V479">SUMPRODUCT((B479=$B:$B)*(M479&lt;$M:$M))+1</f>
        <v>379</v>
      </c>
    </row>
    <row r="480" spans="1:22" x14ac:dyDescent="0.2">
      <c r="A480" s="14" t="str">
        <f t="shared" si="7"/>
        <v>2022Ronnie Estrada18</v>
      </c>
      <c r="B480" s="5">
        <v>2022</v>
      </c>
      <c r="C480" s="6" t="s">
        <v>428</v>
      </c>
      <c r="D480" s="6">
        <v>375945</v>
      </c>
      <c r="E480" s="6" t="s">
        <v>440</v>
      </c>
      <c r="F480" s="7">
        <v>6</v>
      </c>
      <c r="G480" s="7">
        <v>6</v>
      </c>
      <c r="H480" s="6" t="s">
        <v>31</v>
      </c>
      <c r="I480" s="6" t="s">
        <v>34</v>
      </c>
      <c r="J480" s="18">
        <v>7</v>
      </c>
      <c r="K480" s="18">
        <v>17</v>
      </c>
      <c r="L480" s="18">
        <v>44</v>
      </c>
      <c r="M480" s="18">
        <v>1403.9007999999999</v>
      </c>
      <c r="N480" s="18">
        <v>18</v>
      </c>
      <c r="O480" s="18">
        <v>200.55725714285714</v>
      </c>
      <c r="P480" s="21">
        <v>2.4285714285714284</v>
      </c>
      <c r="Q480" s="21">
        <v>2.5882352941176472</v>
      </c>
      <c r="R480" s="18">
        <v>417.75079999999991</v>
      </c>
      <c r="S480" s="24">
        <v>0.2975643293315311</v>
      </c>
      <c r="T480" s="18">
        <v>151.50079999999991</v>
      </c>
      <c r="U480" s="24">
        <v>0.10791417741196524</v>
      </c>
      <c r="V480" s="12" cm="1">
        <f t="array" ref="V480">SUMPRODUCT((B480=$B:$B)*(M480&lt;$M:$M))+1</f>
        <v>452</v>
      </c>
    </row>
    <row r="481" spans="1:22" x14ac:dyDescent="0.2">
      <c r="A481" s="14" t="str">
        <f t="shared" si="7"/>
        <v>2022Sivesh Saleh1</v>
      </c>
      <c r="B481" s="5">
        <v>2022</v>
      </c>
      <c r="C481" s="6" t="s">
        <v>441</v>
      </c>
      <c r="D481" s="6">
        <v>866033</v>
      </c>
      <c r="E481" s="6" t="s">
        <v>82</v>
      </c>
      <c r="F481" s="7">
        <v>3</v>
      </c>
      <c r="G481" s="7">
        <v>4</v>
      </c>
      <c r="H481" s="6" t="s">
        <v>22</v>
      </c>
      <c r="I481" s="6" t="s">
        <v>23</v>
      </c>
      <c r="J481" s="18">
        <v>119</v>
      </c>
      <c r="K481" s="18">
        <v>632</v>
      </c>
      <c r="L481" s="18">
        <v>6078</v>
      </c>
      <c r="M481" s="18">
        <v>203745.992</v>
      </c>
      <c r="N481" s="18">
        <v>1</v>
      </c>
      <c r="O481" s="18">
        <v>1712.151193277311</v>
      </c>
      <c r="P481" s="21">
        <v>5.3109243697478989</v>
      </c>
      <c r="Q481" s="21">
        <v>9.6170886075949369</v>
      </c>
      <c r="R481" s="18">
        <v>11532.791999999987</v>
      </c>
      <c r="S481" s="24">
        <v>5.6603773584905592E-2</v>
      </c>
      <c r="T481" s="18">
        <v>6853.3919999999871</v>
      </c>
      <c r="U481" s="24">
        <v>3.3636941432447845E-2</v>
      </c>
      <c r="V481" s="12" cm="1">
        <f t="array" ref="V481">SUMPRODUCT((B481=$B:$B)*(M481&lt;$M:$M))+1</f>
        <v>6</v>
      </c>
    </row>
    <row r="482" spans="1:22" x14ac:dyDescent="0.2">
      <c r="A482" s="14" t="str">
        <f t="shared" si="7"/>
        <v>2022Sivesh Saleh2</v>
      </c>
      <c r="B482" s="5">
        <v>2022</v>
      </c>
      <c r="C482" s="6" t="s">
        <v>441</v>
      </c>
      <c r="D482" s="6">
        <v>249077</v>
      </c>
      <c r="E482" s="6" t="s">
        <v>24</v>
      </c>
      <c r="F482" s="7">
        <v>3</v>
      </c>
      <c r="G482" s="7">
        <v>4</v>
      </c>
      <c r="H482" s="6" t="s">
        <v>22</v>
      </c>
      <c r="I482" s="6" t="s">
        <v>23</v>
      </c>
      <c r="J482" s="18">
        <v>241</v>
      </c>
      <c r="K482" s="18">
        <v>835</v>
      </c>
      <c r="L482" s="18">
        <v>4654</v>
      </c>
      <c r="M482" s="18">
        <v>170218.986</v>
      </c>
      <c r="N482" s="18">
        <v>2</v>
      </c>
      <c r="O482" s="18">
        <v>706.30284647302904</v>
      </c>
      <c r="P482" s="21">
        <v>3.4647302904564317</v>
      </c>
      <c r="Q482" s="21">
        <v>5.5736526946107787</v>
      </c>
      <c r="R482" s="18">
        <v>20904.08600000001</v>
      </c>
      <c r="S482" s="24">
        <v>0.12280701754385971</v>
      </c>
      <c r="T482" s="18">
        <v>11965.88600000001</v>
      </c>
      <c r="U482" s="24">
        <v>7.029701140388657E-2</v>
      </c>
      <c r="V482" s="12" cm="1">
        <f t="array" ref="V482">SUMPRODUCT((B482=$B:$B)*(M482&lt;$M:$M))+1</f>
        <v>15</v>
      </c>
    </row>
    <row r="483" spans="1:22" x14ac:dyDescent="0.2">
      <c r="A483" s="14" t="str">
        <f t="shared" si="7"/>
        <v>2022Sivesh Saleh3</v>
      </c>
      <c r="B483" s="5">
        <v>2022</v>
      </c>
      <c r="C483" s="6" t="s">
        <v>441</v>
      </c>
      <c r="D483" s="6">
        <v>247473</v>
      </c>
      <c r="E483" s="6" t="s">
        <v>135</v>
      </c>
      <c r="F483" s="7">
        <v>3</v>
      </c>
      <c r="G483" s="7">
        <v>3</v>
      </c>
      <c r="H483" s="6" t="s">
        <v>22</v>
      </c>
      <c r="I483" s="6" t="s">
        <v>25</v>
      </c>
      <c r="J483" s="18">
        <v>247</v>
      </c>
      <c r="K483" s="18">
        <v>625</v>
      </c>
      <c r="L483" s="18">
        <v>2626</v>
      </c>
      <c r="M483" s="18">
        <v>114002.4528</v>
      </c>
      <c r="N483" s="18">
        <v>3</v>
      </c>
      <c r="O483" s="18">
        <v>461.548391902834</v>
      </c>
      <c r="P483" s="21">
        <v>2.5303643724696356</v>
      </c>
      <c r="Q483" s="21">
        <v>4.2016</v>
      </c>
      <c r="R483" s="18">
        <v>33288.102799999993</v>
      </c>
      <c r="S483" s="24">
        <v>0.29199461925963049</v>
      </c>
      <c r="T483" s="18">
        <v>24394.302800000005</v>
      </c>
      <c r="U483" s="24">
        <v>0.2139805083211333</v>
      </c>
      <c r="V483" s="12" cm="1">
        <f t="array" ref="V483">SUMPRODUCT((B483=$B:$B)*(M483&lt;$M:$M))+1</f>
        <v>37</v>
      </c>
    </row>
    <row r="484" spans="1:22" x14ac:dyDescent="0.2">
      <c r="A484" s="14" t="str">
        <f t="shared" si="7"/>
        <v>2022Sivesh Saleh4</v>
      </c>
      <c r="B484" s="5">
        <v>2022</v>
      </c>
      <c r="C484" s="6" t="s">
        <v>441</v>
      </c>
      <c r="D484" s="6">
        <v>271885</v>
      </c>
      <c r="E484" s="6" t="s">
        <v>442</v>
      </c>
      <c r="F484" s="7">
        <v>3</v>
      </c>
      <c r="G484" s="7">
        <v>3</v>
      </c>
      <c r="H484" s="6" t="s">
        <v>31</v>
      </c>
      <c r="I484" s="6" t="s">
        <v>25</v>
      </c>
      <c r="J484" s="18">
        <v>233</v>
      </c>
      <c r="K484" s="18">
        <v>571</v>
      </c>
      <c r="L484" s="18">
        <v>2149</v>
      </c>
      <c r="M484" s="18">
        <v>75198.424000000101</v>
      </c>
      <c r="N484" s="18">
        <v>4</v>
      </c>
      <c r="O484" s="18">
        <v>322.7400171673824</v>
      </c>
      <c r="P484" s="21">
        <v>2.4506437768240343</v>
      </c>
      <c r="Q484" s="21">
        <v>3.763572679509632</v>
      </c>
      <c r="R484" s="18">
        <v>8056.9740000001038</v>
      </c>
      <c r="S484" s="24">
        <v>0.10714285714285839</v>
      </c>
      <c r="T484" s="18">
        <v>-313.62599999988561</v>
      </c>
      <c r="U484" s="24">
        <v>-4.1706459167267281E-3</v>
      </c>
      <c r="V484" s="12" cm="1">
        <f t="array" ref="V484">SUMPRODUCT((B484=$B:$B)*(M484&lt;$M:$M))+1</f>
        <v>62</v>
      </c>
    </row>
    <row r="485" spans="1:22" x14ac:dyDescent="0.2">
      <c r="A485" s="14" t="str">
        <f t="shared" si="7"/>
        <v>2023Alberto Hunt1</v>
      </c>
      <c r="B485" s="5">
        <v>2023</v>
      </c>
      <c r="C485" s="6" t="s">
        <v>20</v>
      </c>
      <c r="D485" s="6">
        <v>205478</v>
      </c>
      <c r="E485" s="6" t="s">
        <v>21</v>
      </c>
      <c r="F485" s="7">
        <v>1</v>
      </c>
      <c r="G485" s="7">
        <v>4</v>
      </c>
      <c r="H485" s="6" t="s">
        <v>22</v>
      </c>
      <c r="I485" s="6" t="s">
        <v>23</v>
      </c>
      <c r="J485" s="18">
        <v>235</v>
      </c>
      <c r="K485" s="18">
        <v>695</v>
      </c>
      <c r="L485" s="18">
        <v>4021</v>
      </c>
      <c r="M485" s="18">
        <v>164986.54500000001</v>
      </c>
      <c r="N485" s="18">
        <v>1</v>
      </c>
      <c r="O485" s="18">
        <v>702.0704042553192</v>
      </c>
      <c r="P485" s="21">
        <v>2.9574468085106385</v>
      </c>
      <c r="Q485" s="21">
        <v>5.7856115107913668</v>
      </c>
      <c r="R485" s="18">
        <v>14780.295000000013</v>
      </c>
      <c r="S485" s="24">
        <v>8.9584850691915588E-2</v>
      </c>
      <c r="T485" s="18">
        <v>6741.2450000000126</v>
      </c>
      <c r="U485" s="24">
        <v>4.0859362198293274E-2</v>
      </c>
      <c r="V485" s="12" cm="1">
        <f t="array" ref="V485">SUMPRODUCT((B485=$B:$B)*(M485&lt;$M:$M))+1</f>
        <v>25</v>
      </c>
    </row>
    <row r="486" spans="1:22" x14ac:dyDescent="0.2">
      <c r="A486" s="14" t="str">
        <f t="shared" si="7"/>
        <v>2023Alberto Hunt2</v>
      </c>
      <c r="B486" s="5">
        <v>2023</v>
      </c>
      <c r="C486" s="6" t="s">
        <v>20</v>
      </c>
      <c r="D486" s="6">
        <v>196519</v>
      </c>
      <c r="E486" s="6" t="s">
        <v>26</v>
      </c>
      <c r="F486" s="7">
        <v>1</v>
      </c>
      <c r="G486" s="7">
        <v>1</v>
      </c>
      <c r="H486" s="6" t="s">
        <v>22</v>
      </c>
      <c r="I486" s="6" t="s">
        <v>25</v>
      </c>
      <c r="J486" s="18">
        <v>230</v>
      </c>
      <c r="K486" s="18">
        <v>640</v>
      </c>
      <c r="L486" s="18">
        <v>2493</v>
      </c>
      <c r="M486" s="18">
        <v>117630.3772</v>
      </c>
      <c r="N486" s="18">
        <v>2</v>
      </c>
      <c r="O486" s="18">
        <v>511.43642260869564</v>
      </c>
      <c r="P486" s="21">
        <v>2.7826086956521738</v>
      </c>
      <c r="Q486" s="21">
        <v>3.8953125000000002</v>
      </c>
      <c r="R486" s="18">
        <v>13643.127200000003</v>
      </c>
      <c r="S486" s="24">
        <v>0.115983026874116</v>
      </c>
      <c r="T486" s="18">
        <v>5816.8272000000024</v>
      </c>
      <c r="U486" s="24">
        <v>4.945004290949432E-2</v>
      </c>
      <c r="V486" s="12" cm="1">
        <f t="array" ref="V486">SUMPRODUCT((B486=$B:$B)*(M486&lt;$M:$M))+1</f>
        <v>42</v>
      </c>
    </row>
    <row r="487" spans="1:22" x14ac:dyDescent="0.2">
      <c r="A487" s="14" t="str">
        <f t="shared" si="7"/>
        <v>2023Alberto Hunt3</v>
      </c>
      <c r="B487" s="5">
        <v>2023</v>
      </c>
      <c r="C487" s="6" t="s">
        <v>20</v>
      </c>
      <c r="D487" s="6">
        <v>249077</v>
      </c>
      <c r="E487" s="6" t="s">
        <v>24</v>
      </c>
      <c r="F487" s="7">
        <v>1</v>
      </c>
      <c r="G487" s="7">
        <v>4</v>
      </c>
      <c r="H487" s="6" t="s">
        <v>22</v>
      </c>
      <c r="I487" s="6" t="s">
        <v>25</v>
      </c>
      <c r="J487" s="18">
        <v>239</v>
      </c>
      <c r="K487" s="18">
        <v>724</v>
      </c>
      <c r="L487" s="18">
        <v>2732</v>
      </c>
      <c r="M487" s="18">
        <v>112740.8388</v>
      </c>
      <c r="N487" s="18">
        <v>3</v>
      </c>
      <c r="O487" s="18">
        <v>471.71899079497905</v>
      </c>
      <c r="P487" s="21">
        <v>3.0292887029288704</v>
      </c>
      <c r="Q487" s="21">
        <v>3.7734806629834252</v>
      </c>
      <c r="R487" s="18">
        <v>11609.838799999998</v>
      </c>
      <c r="S487" s="24">
        <v>0.10297811266594903</v>
      </c>
      <c r="T487" s="18">
        <v>3416.5388000000075</v>
      </c>
      <c r="U487" s="24">
        <v>3.0304358530282707E-2</v>
      </c>
      <c r="V487" s="12" cm="1">
        <f t="array" ref="V487">SUMPRODUCT((B487=$B:$B)*(M487&lt;$M:$M))+1</f>
        <v>47</v>
      </c>
    </row>
    <row r="488" spans="1:22" x14ac:dyDescent="0.2">
      <c r="A488" s="14" t="str">
        <f t="shared" si="7"/>
        <v>2023Alberto Hunt4</v>
      </c>
      <c r="B488" s="5">
        <v>2023</v>
      </c>
      <c r="C488" s="6" t="s">
        <v>20</v>
      </c>
      <c r="D488" s="6">
        <v>537905</v>
      </c>
      <c r="E488" s="6" t="s">
        <v>28</v>
      </c>
      <c r="F488" s="7">
        <v>1</v>
      </c>
      <c r="G488" s="7">
        <v>4</v>
      </c>
      <c r="H488" s="6" t="s">
        <v>22</v>
      </c>
      <c r="I488" s="6" t="s">
        <v>25</v>
      </c>
      <c r="J488" s="18">
        <v>159</v>
      </c>
      <c r="K488" s="18">
        <v>504</v>
      </c>
      <c r="L488" s="18">
        <v>2084</v>
      </c>
      <c r="M488" s="18">
        <v>93418.487999999998</v>
      </c>
      <c r="N488" s="18">
        <v>4</v>
      </c>
      <c r="O488" s="18">
        <v>587.53766037735852</v>
      </c>
      <c r="P488" s="21">
        <v>3.1698113207547172</v>
      </c>
      <c r="Q488" s="21">
        <v>4.1349206349206353</v>
      </c>
      <c r="R488" s="18">
        <v>5750.9879999999976</v>
      </c>
      <c r="S488" s="24">
        <v>6.1561561561561534E-2</v>
      </c>
      <c r="T488" s="18">
        <v>277.48799999999756</v>
      </c>
      <c r="U488" s="24">
        <v>2.9703756284301837E-3</v>
      </c>
      <c r="V488" s="12" cm="1">
        <f t="array" ref="V488">SUMPRODUCT((B488=$B:$B)*(M488&lt;$M:$M))+1</f>
        <v>60</v>
      </c>
    </row>
    <row r="489" spans="1:22" x14ac:dyDescent="0.2">
      <c r="A489" s="14" t="str">
        <f t="shared" si="7"/>
        <v>2023Alberto Hunt5</v>
      </c>
      <c r="B489" s="5">
        <v>2023</v>
      </c>
      <c r="C489" s="6" t="s">
        <v>20</v>
      </c>
      <c r="D489" s="6">
        <v>263517</v>
      </c>
      <c r="E489" s="6" t="s">
        <v>27</v>
      </c>
      <c r="F489" s="7">
        <v>1</v>
      </c>
      <c r="G489" s="7">
        <v>1</v>
      </c>
      <c r="H489" s="6" t="s">
        <v>22</v>
      </c>
      <c r="I489" s="6" t="s">
        <v>25</v>
      </c>
      <c r="J489" s="18">
        <v>249</v>
      </c>
      <c r="K489" s="18">
        <v>530</v>
      </c>
      <c r="L489" s="18">
        <v>2162</v>
      </c>
      <c r="M489" s="18">
        <v>90560.945999999996</v>
      </c>
      <c r="N489" s="18">
        <v>5</v>
      </c>
      <c r="O489" s="18">
        <v>363.69857831325299</v>
      </c>
      <c r="P489" s="21">
        <v>2.1285140562248994</v>
      </c>
      <c r="Q489" s="21">
        <v>4.0792452830188681</v>
      </c>
      <c r="R489" s="18">
        <v>12759.445999999996</v>
      </c>
      <c r="S489" s="24">
        <v>0.14089347079037798</v>
      </c>
      <c r="T489" s="18">
        <v>4462.395999999997</v>
      </c>
      <c r="U489" s="24">
        <v>4.9275059472103984E-2</v>
      </c>
      <c r="V489" s="12" cm="1">
        <f t="array" ref="V489">SUMPRODUCT((B489=$B:$B)*(M489&lt;$M:$M))+1</f>
        <v>63</v>
      </c>
    </row>
    <row r="490" spans="1:22" x14ac:dyDescent="0.2">
      <c r="A490" s="14" t="str">
        <f t="shared" si="7"/>
        <v>2023Alberto Hunt6</v>
      </c>
      <c r="B490" s="5">
        <v>2023</v>
      </c>
      <c r="C490" s="6" t="s">
        <v>20</v>
      </c>
      <c r="D490" s="6">
        <v>629321</v>
      </c>
      <c r="E490" s="6" t="s">
        <v>30</v>
      </c>
      <c r="F490" s="7">
        <v>1</v>
      </c>
      <c r="G490" s="7">
        <v>1</v>
      </c>
      <c r="H490" s="6" t="s">
        <v>31</v>
      </c>
      <c r="I490" s="6" t="s">
        <v>29</v>
      </c>
      <c r="J490" s="18">
        <v>122</v>
      </c>
      <c r="K490" s="18">
        <v>449</v>
      </c>
      <c r="L490" s="18">
        <v>1383</v>
      </c>
      <c r="M490" s="18">
        <v>58668.519</v>
      </c>
      <c r="N490" s="18">
        <v>6</v>
      </c>
      <c r="O490" s="18">
        <v>480.8895</v>
      </c>
      <c r="P490" s="21">
        <v>3.680327868852459</v>
      </c>
      <c r="Q490" s="21">
        <v>3.0801781737193763</v>
      </c>
      <c r="R490" s="18">
        <v>7599.0190000000002</v>
      </c>
      <c r="S490" s="24">
        <v>0.12952464336111844</v>
      </c>
      <c r="T490" s="18">
        <v>3326.9690000000001</v>
      </c>
      <c r="U490" s="24">
        <v>5.6707908375870204E-2</v>
      </c>
      <c r="V490" s="12" cm="1">
        <f t="array" ref="V490">SUMPRODUCT((B490=$B:$B)*(M490&lt;$M:$M))+1</f>
        <v>115</v>
      </c>
    </row>
    <row r="491" spans="1:22" x14ac:dyDescent="0.2">
      <c r="A491" s="14" t="str">
        <f t="shared" si="7"/>
        <v>2023Alberto Hunt7</v>
      </c>
      <c r="B491" s="5">
        <v>2023</v>
      </c>
      <c r="C491" s="6" t="s">
        <v>20</v>
      </c>
      <c r="D491" s="6">
        <v>405328</v>
      </c>
      <c r="E491" s="6" t="s">
        <v>32</v>
      </c>
      <c r="F491" s="7">
        <v>1</v>
      </c>
      <c r="G491" s="7">
        <v>5</v>
      </c>
      <c r="H491" s="6" t="s">
        <v>22</v>
      </c>
      <c r="I491" s="6" t="s">
        <v>29</v>
      </c>
      <c r="J491" s="18">
        <v>72</v>
      </c>
      <c r="K491" s="18">
        <v>325</v>
      </c>
      <c r="L491" s="18">
        <v>1428</v>
      </c>
      <c r="M491" s="18">
        <v>52216.674599999998</v>
      </c>
      <c r="N491" s="18">
        <v>7</v>
      </c>
      <c r="O491" s="18">
        <v>725.23159166666665</v>
      </c>
      <c r="P491" s="21">
        <v>4.5138888888888893</v>
      </c>
      <c r="Q491" s="21">
        <v>4.3938461538461535</v>
      </c>
      <c r="R491" s="18">
        <v>5377.1745999999985</v>
      </c>
      <c r="S491" s="24">
        <v>0.10297811266594903</v>
      </c>
      <c r="T491" s="18">
        <v>2793.1745999999985</v>
      </c>
      <c r="U491" s="24">
        <v>5.3492004640218867E-2</v>
      </c>
      <c r="V491" s="12" cm="1">
        <f t="array" ref="V491">SUMPRODUCT((B491=$B:$B)*(M491&lt;$M:$M))+1</f>
        <v>127</v>
      </c>
    </row>
    <row r="492" spans="1:22" x14ac:dyDescent="0.2">
      <c r="A492" s="14" t="str">
        <f t="shared" si="7"/>
        <v>2023Alberto Hunt8</v>
      </c>
      <c r="B492" s="5">
        <v>2023</v>
      </c>
      <c r="C492" s="6" t="s">
        <v>20</v>
      </c>
      <c r="D492" s="6">
        <v>861673</v>
      </c>
      <c r="E492" s="6" t="s">
        <v>33</v>
      </c>
      <c r="F492" s="7">
        <v>1</v>
      </c>
      <c r="G492" s="7">
        <v>1</v>
      </c>
      <c r="H492" s="6" t="s">
        <v>31</v>
      </c>
      <c r="I492" s="6" t="s">
        <v>34</v>
      </c>
      <c r="J492" s="18">
        <v>29</v>
      </c>
      <c r="K492" s="18">
        <v>49</v>
      </c>
      <c r="L492" s="18">
        <v>130</v>
      </c>
      <c r="M492" s="18">
        <v>5536.09</v>
      </c>
      <c r="N492" s="18">
        <v>8</v>
      </c>
      <c r="O492" s="18">
        <v>190.89965517241379</v>
      </c>
      <c r="P492" s="21">
        <v>1.6896551724137931</v>
      </c>
      <c r="Q492" s="21">
        <v>2.6530612244897958</v>
      </c>
      <c r="R492" s="18">
        <v>559.59000000000015</v>
      </c>
      <c r="S492" s="24">
        <v>0.1010803653842333</v>
      </c>
      <c r="T492" s="18">
        <v>-393.31000000000085</v>
      </c>
      <c r="U492" s="24">
        <v>-7.1044726512755549E-2</v>
      </c>
      <c r="V492" s="12" cm="1">
        <f t="array" ref="V492">SUMPRODUCT((B492=$B:$B)*(M492&lt;$M:$M))+1</f>
        <v>372</v>
      </c>
    </row>
    <row r="493" spans="1:22" x14ac:dyDescent="0.2">
      <c r="A493" s="14" t="str">
        <f t="shared" si="7"/>
        <v>2023Alex Kwon1</v>
      </c>
      <c r="B493" s="5">
        <v>2023</v>
      </c>
      <c r="C493" s="6" t="s">
        <v>35</v>
      </c>
      <c r="D493" s="6">
        <v>122095</v>
      </c>
      <c r="E493" s="6" t="s">
        <v>443</v>
      </c>
      <c r="F493" s="7">
        <v>1</v>
      </c>
      <c r="G493" s="7">
        <v>2</v>
      </c>
      <c r="H493" s="6" t="s">
        <v>22</v>
      </c>
      <c r="I493" s="6" t="s">
        <v>29</v>
      </c>
      <c r="J493" s="18">
        <v>84</v>
      </c>
      <c r="K493" s="18">
        <v>291</v>
      </c>
      <c r="L493" s="18">
        <v>1132</v>
      </c>
      <c r="M493" s="18">
        <v>42986.807999999997</v>
      </c>
      <c r="N493" s="18">
        <v>1</v>
      </c>
      <c r="O493" s="18">
        <v>511.74771428571427</v>
      </c>
      <c r="P493" s="21">
        <v>3.4642857142857144</v>
      </c>
      <c r="Q493" s="21">
        <v>3.8900343642611683</v>
      </c>
      <c r="R493" s="18">
        <v>-1522.1920000000027</v>
      </c>
      <c r="S493" s="24">
        <v>-3.5410677619980596E-2</v>
      </c>
      <c r="T493" s="18">
        <v>-4439.6920000000027</v>
      </c>
      <c r="U493" s="24">
        <v>-0.10328033660931518</v>
      </c>
      <c r="V493" s="12" cm="1">
        <f t="array" ref="V493">SUMPRODUCT((B493=$B:$B)*(M493&lt;$M:$M))+1</f>
        <v>146</v>
      </c>
    </row>
    <row r="494" spans="1:22" x14ac:dyDescent="0.2">
      <c r="A494" s="14" t="str">
        <f t="shared" si="7"/>
        <v>2023Alex Kwon2</v>
      </c>
      <c r="B494" s="5">
        <v>2023</v>
      </c>
      <c r="C494" s="6" t="s">
        <v>35</v>
      </c>
      <c r="D494" s="6">
        <v>948416</v>
      </c>
      <c r="E494" s="6" t="s">
        <v>40</v>
      </c>
      <c r="F494" s="7">
        <v>1</v>
      </c>
      <c r="G494" s="7">
        <v>1</v>
      </c>
      <c r="H494" s="6" t="s">
        <v>31</v>
      </c>
      <c r="I494" s="6" t="s">
        <v>34</v>
      </c>
      <c r="J494" s="18">
        <v>45</v>
      </c>
      <c r="K494" s="18">
        <v>98</v>
      </c>
      <c r="L494" s="18">
        <v>326</v>
      </c>
      <c r="M494" s="18">
        <v>14811.791999999999</v>
      </c>
      <c r="N494" s="18">
        <v>2</v>
      </c>
      <c r="O494" s="18">
        <v>329.15093333333334</v>
      </c>
      <c r="P494" s="21">
        <v>2.1777777777777776</v>
      </c>
      <c r="Q494" s="21">
        <v>3.3265306122448979</v>
      </c>
      <c r="R494" s="18">
        <v>3799.7919999999995</v>
      </c>
      <c r="S494" s="24">
        <v>0.25653830407556355</v>
      </c>
      <c r="T494" s="18">
        <v>2298.0919999999996</v>
      </c>
      <c r="U494" s="24">
        <v>0.15515286739106246</v>
      </c>
      <c r="V494" s="12" cm="1">
        <f t="array" ref="V494">SUMPRODUCT((B494=$B:$B)*(M494&lt;$M:$M))+1</f>
        <v>233</v>
      </c>
    </row>
    <row r="495" spans="1:22" x14ac:dyDescent="0.2">
      <c r="A495" s="14" t="str">
        <f t="shared" si="7"/>
        <v>2023Alex Kwon3</v>
      </c>
      <c r="B495" s="5">
        <v>2023</v>
      </c>
      <c r="C495" s="6" t="s">
        <v>35</v>
      </c>
      <c r="D495" s="6">
        <v>144503</v>
      </c>
      <c r="E495" s="6" t="s">
        <v>49</v>
      </c>
      <c r="F495" s="7">
        <v>1</v>
      </c>
      <c r="G495" s="7">
        <v>1</v>
      </c>
      <c r="H495" s="6" t="s">
        <v>31</v>
      </c>
      <c r="I495" s="6" t="s">
        <v>34</v>
      </c>
      <c r="J495" s="18">
        <v>47</v>
      </c>
      <c r="K495" s="18">
        <v>74</v>
      </c>
      <c r="L495" s="18">
        <v>231</v>
      </c>
      <c r="M495" s="18">
        <v>13272.552</v>
      </c>
      <c r="N495" s="18">
        <v>3</v>
      </c>
      <c r="O495" s="18">
        <v>282.39472340425533</v>
      </c>
      <c r="P495" s="21">
        <v>1.574468085106383</v>
      </c>
      <c r="Q495" s="21">
        <v>3.1216216216216215</v>
      </c>
      <c r="R495" s="18">
        <v>2825.5519999999997</v>
      </c>
      <c r="S495" s="24">
        <v>0.212886866067656</v>
      </c>
      <c r="T495" s="18">
        <v>1287.1519999999996</v>
      </c>
      <c r="U495" s="24">
        <v>9.697848612685786E-2</v>
      </c>
      <c r="V495" s="12" cm="1">
        <f t="array" ref="V495">SUMPRODUCT((B495=$B:$B)*(M495&lt;$M:$M))+1</f>
        <v>240</v>
      </c>
    </row>
    <row r="496" spans="1:22" x14ac:dyDescent="0.2">
      <c r="A496" s="14" t="str">
        <f t="shared" si="7"/>
        <v>2023Alex Kwon4</v>
      </c>
      <c r="B496" s="5">
        <v>2023</v>
      </c>
      <c r="C496" s="6" t="s">
        <v>35</v>
      </c>
      <c r="D496" s="6">
        <v>970339</v>
      </c>
      <c r="E496" s="6" t="s">
        <v>53</v>
      </c>
      <c r="F496" s="7">
        <v>1</v>
      </c>
      <c r="G496" s="7">
        <v>1</v>
      </c>
      <c r="H496" s="6" t="s">
        <v>31</v>
      </c>
      <c r="I496" s="6" t="s">
        <v>34</v>
      </c>
      <c r="J496" s="18">
        <v>44</v>
      </c>
      <c r="K496" s="18">
        <v>104</v>
      </c>
      <c r="L496" s="18">
        <v>285</v>
      </c>
      <c r="M496" s="18">
        <v>11991.32</v>
      </c>
      <c r="N496" s="18">
        <v>4</v>
      </c>
      <c r="O496" s="18">
        <v>272.52999999999997</v>
      </c>
      <c r="P496" s="21">
        <v>2.3636363636363638</v>
      </c>
      <c r="Q496" s="21">
        <v>2.7403846153846154</v>
      </c>
      <c r="R496" s="18">
        <v>3176.8199999999997</v>
      </c>
      <c r="S496" s="24">
        <v>0.26492663026255658</v>
      </c>
      <c r="T496" s="18">
        <v>1698.4199999999996</v>
      </c>
      <c r="U496" s="24">
        <v>0.14163745108962147</v>
      </c>
      <c r="V496" s="12" cm="1">
        <f t="array" ref="V496">SUMPRODUCT((B496=$B:$B)*(M496&lt;$M:$M))+1</f>
        <v>254</v>
      </c>
    </row>
    <row r="497" spans="1:22" x14ac:dyDescent="0.2">
      <c r="A497" s="14" t="str">
        <f t="shared" si="7"/>
        <v>2023Alex Kwon5</v>
      </c>
      <c r="B497" s="5">
        <v>2023</v>
      </c>
      <c r="C497" s="6" t="s">
        <v>35</v>
      </c>
      <c r="D497" s="6">
        <v>185163</v>
      </c>
      <c r="E497" s="6" t="s">
        <v>37</v>
      </c>
      <c r="F497" s="7">
        <v>1</v>
      </c>
      <c r="G497" s="7">
        <v>1</v>
      </c>
      <c r="H497" s="6" t="s">
        <v>31</v>
      </c>
      <c r="I497" s="6" t="s">
        <v>34</v>
      </c>
      <c r="J497" s="18">
        <v>33</v>
      </c>
      <c r="K497" s="18">
        <v>93</v>
      </c>
      <c r="L497" s="18">
        <v>210</v>
      </c>
      <c r="M497" s="18">
        <v>10089.52</v>
      </c>
      <c r="N497" s="18">
        <v>5</v>
      </c>
      <c r="O497" s="18">
        <v>305.74303030303031</v>
      </c>
      <c r="P497" s="21">
        <v>2.8181818181818183</v>
      </c>
      <c r="Q497" s="21">
        <v>2.2580645161290325</v>
      </c>
      <c r="R497" s="18">
        <v>2404.5200000000004</v>
      </c>
      <c r="S497" s="24">
        <v>0.23831857214218322</v>
      </c>
      <c r="T497" s="18">
        <v>1280.3200000000004</v>
      </c>
      <c r="U497" s="24">
        <v>0.12689602676836959</v>
      </c>
      <c r="V497" s="12" cm="1">
        <f t="array" ref="V497">SUMPRODUCT((B497=$B:$B)*(M497&lt;$M:$M))+1</f>
        <v>277</v>
      </c>
    </row>
    <row r="498" spans="1:22" x14ac:dyDescent="0.2">
      <c r="A498" s="14" t="str">
        <f t="shared" si="7"/>
        <v>2023Alex Kwon6</v>
      </c>
      <c r="B498" s="5">
        <v>2023</v>
      </c>
      <c r="C498" s="6" t="s">
        <v>35</v>
      </c>
      <c r="D498" s="6">
        <v>892687</v>
      </c>
      <c r="E498" s="6" t="s">
        <v>36</v>
      </c>
      <c r="F498" s="7">
        <v>1</v>
      </c>
      <c r="G498" s="7">
        <v>1</v>
      </c>
      <c r="H498" s="6" t="s">
        <v>31</v>
      </c>
      <c r="I498" s="6" t="s">
        <v>34</v>
      </c>
      <c r="J498" s="18">
        <v>45</v>
      </c>
      <c r="K498" s="18">
        <v>75</v>
      </c>
      <c r="L498" s="18">
        <v>192</v>
      </c>
      <c r="M498" s="18">
        <v>9446.4639999999999</v>
      </c>
      <c r="N498" s="18">
        <v>6</v>
      </c>
      <c r="O498" s="18">
        <v>209.92142222222222</v>
      </c>
      <c r="P498" s="21">
        <v>1.6666666666666667</v>
      </c>
      <c r="Q498" s="21">
        <v>2.56</v>
      </c>
      <c r="R498" s="18">
        <v>2408.4639999999999</v>
      </c>
      <c r="S498" s="24">
        <v>0.25495931599379407</v>
      </c>
      <c r="T498" s="18">
        <v>930.96399999999994</v>
      </c>
      <c r="U498" s="24">
        <v>9.8551585016361673E-2</v>
      </c>
      <c r="V498" s="12" cm="1">
        <f t="array" ref="V498">SUMPRODUCT((B498=$B:$B)*(M498&lt;$M:$M))+1</f>
        <v>292</v>
      </c>
    </row>
    <row r="499" spans="1:22" x14ac:dyDescent="0.2">
      <c r="A499" s="14" t="str">
        <f t="shared" si="7"/>
        <v>2023Alex Kwon7</v>
      </c>
      <c r="B499" s="5">
        <v>2023</v>
      </c>
      <c r="C499" s="6" t="s">
        <v>35</v>
      </c>
      <c r="D499" s="6">
        <v>970419</v>
      </c>
      <c r="E499" s="6" t="s">
        <v>39</v>
      </c>
      <c r="F499" s="7">
        <v>1</v>
      </c>
      <c r="G499" s="7">
        <v>1</v>
      </c>
      <c r="H499" s="6" t="s">
        <v>31</v>
      </c>
      <c r="I499" s="6" t="s">
        <v>34</v>
      </c>
      <c r="J499" s="18">
        <v>30</v>
      </c>
      <c r="K499" s="18">
        <v>48</v>
      </c>
      <c r="L499" s="18">
        <v>180</v>
      </c>
      <c r="M499" s="18">
        <v>9156.9599999999991</v>
      </c>
      <c r="N499" s="18">
        <v>7</v>
      </c>
      <c r="O499" s="18">
        <v>305.23199999999997</v>
      </c>
      <c r="P499" s="21">
        <v>1.6</v>
      </c>
      <c r="Q499" s="21">
        <v>3.75</v>
      </c>
      <c r="R499" s="18">
        <v>2047.4599999999991</v>
      </c>
      <c r="S499" s="24">
        <v>0.22359604060736307</v>
      </c>
      <c r="T499" s="18">
        <v>1064.6599999999992</v>
      </c>
      <c r="U499" s="24">
        <v>0.11626784435008991</v>
      </c>
      <c r="V499" s="12" cm="1">
        <f t="array" ref="V499">SUMPRODUCT((B499=$B:$B)*(M499&lt;$M:$M))+1</f>
        <v>300</v>
      </c>
    </row>
    <row r="500" spans="1:22" x14ac:dyDescent="0.2">
      <c r="A500" s="14" t="str">
        <f t="shared" si="7"/>
        <v>2023Alex Kwon8</v>
      </c>
      <c r="B500" s="5">
        <v>2023</v>
      </c>
      <c r="C500" s="6" t="s">
        <v>35</v>
      </c>
      <c r="D500" s="6">
        <v>984729</v>
      </c>
      <c r="E500" s="6" t="s">
        <v>38</v>
      </c>
      <c r="F500" s="7">
        <v>1</v>
      </c>
      <c r="G500" s="7">
        <v>1</v>
      </c>
      <c r="H500" s="6" t="s">
        <v>31</v>
      </c>
      <c r="I500" s="6" t="s">
        <v>34</v>
      </c>
      <c r="J500" s="18">
        <v>38</v>
      </c>
      <c r="K500" s="18">
        <v>65</v>
      </c>
      <c r="L500" s="18">
        <v>128</v>
      </c>
      <c r="M500" s="18">
        <v>7098.9759999999997</v>
      </c>
      <c r="N500" s="18">
        <v>8</v>
      </c>
      <c r="O500" s="18">
        <v>186.81515789473684</v>
      </c>
      <c r="P500" s="21">
        <v>1.7105263157894737</v>
      </c>
      <c r="Q500" s="21">
        <v>1.9692307692307693</v>
      </c>
      <c r="R500" s="18">
        <v>1962.7259999999997</v>
      </c>
      <c r="S500" s="24">
        <v>0.27648015713815621</v>
      </c>
      <c r="T500" s="18">
        <v>713.77599999999961</v>
      </c>
      <c r="U500" s="24">
        <v>0.10054633231609737</v>
      </c>
      <c r="V500" s="12" cm="1">
        <f t="array" ref="V500">SUMPRODUCT((B500=$B:$B)*(M500&lt;$M:$M))+1</f>
        <v>343</v>
      </c>
    </row>
    <row r="501" spans="1:22" x14ac:dyDescent="0.2">
      <c r="A501" s="14" t="str">
        <f t="shared" si="7"/>
        <v>2023Alex Kwon9</v>
      </c>
      <c r="B501" s="5">
        <v>2023</v>
      </c>
      <c r="C501" s="6" t="s">
        <v>35</v>
      </c>
      <c r="D501" s="6">
        <v>309592</v>
      </c>
      <c r="E501" s="6" t="s">
        <v>55</v>
      </c>
      <c r="F501" s="7">
        <v>1</v>
      </c>
      <c r="G501" s="7">
        <v>1</v>
      </c>
      <c r="H501" s="6" t="s">
        <v>31</v>
      </c>
      <c r="I501" s="6" t="s">
        <v>34</v>
      </c>
      <c r="J501" s="18">
        <v>18</v>
      </c>
      <c r="K501" s="18">
        <v>27</v>
      </c>
      <c r="L501" s="18">
        <v>115</v>
      </c>
      <c r="M501" s="18">
        <v>5995.08</v>
      </c>
      <c r="N501" s="18">
        <v>9</v>
      </c>
      <c r="O501" s="18">
        <v>333.06</v>
      </c>
      <c r="P501" s="21">
        <v>1.5</v>
      </c>
      <c r="Q501" s="21">
        <v>4.2592592592592595</v>
      </c>
      <c r="R501" s="18">
        <v>1356.83</v>
      </c>
      <c r="S501" s="24">
        <v>0.22632391894686976</v>
      </c>
      <c r="T501" s="18">
        <v>769.12999999999988</v>
      </c>
      <c r="U501" s="24">
        <v>0.12829353403123894</v>
      </c>
      <c r="V501" s="12" cm="1">
        <f t="array" ref="V501">SUMPRODUCT((B501=$B:$B)*(M501&lt;$M:$M))+1</f>
        <v>360</v>
      </c>
    </row>
    <row r="502" spans="1:22" x14ac:dyDescent="0.2">
      <c r="A502" s="14" t="str">
        <f t="shared" si="7"/>
        <v>2023Alex Kwon10</v>
      </c>
      <c r="B502" s="5">
        <v>2023</v>
      </c>
      <c r="C502" s="6" t="s">
        <v>35</v>
      </c>
      <c r="D502" s="6">
        <v>572805</v>
      </c>
      <c r="E502" s="6" t="s">
        <v>50</v>
      </c>
      <c r="F502" s="7">
        <v>1</v>
      </c>
      <c r="G502" s="7">
        <v>1</v>
      </c>
      <c r="H502" s="6" t="s">
        <v>31</v>
      </c>
      <c r="I502" s="6" t="s">
        <v>34</v>
      </c>
      <c r="J502" s="18">
        <v>21</v>
      </c>
      <c r="K502" s="18">
        <v>39</v>
      </c>
      <c r="L502" s="18">
        <v>102</v>
      </c>
      <c r="M502" s="18">
        <v>5293.5839999999998</v>
      </c>
      <c r="N502" s="18">
        <v>10</v>
      </c>
      <c r="O502" s="18">
        <v>252.07542857142857</v>
      </c>
      <c r="P502" s="21">
        <v>1.8571428571428572</v>
      </c>
      <c r="Q502" s="21">
        <v>2.6153846153846154</v>
      </c>
      <c r="R502" s="18">
        <v>1088.5839999999998</v>
      </c>
      <c r="S502" s="24">
        <v>0.20564215095103805</v>
      </c>
      <c r="T502" s="18">
        <v>394.68399999999986</v>
      </c>
      <c r="U502" s="24">
        <v>7.4558937763148717E-2</v>
      </c>
      <c r="V502" s="12" cm="1">
        <f t="array" ref="V502">SUMPRODUCT((B502=$B:$B)*(M502&lt;$M:$M))+1</f>
        <v>379</v>
      </c>
    </row>
    <row r="503" spans="1:22" x14ac:dyDescent="0.2">
      <c r="A503" s="14" t="str">
        <f t="shared" si="7"/>
        <v>2023Alex Kwon11</v>
      </c>
      <c r="B503" s="5">
        <v>2023</v>
      </c>
      <c r="C503" s="6" t="s">
        <v>35</v>
      </c>
      <c r="D503" s="6">
        <v>934743</v>
      </c>
      <c r="E503" s="6" t="s">
        <v>45</v>
      </c>
      <c r="F503" s="7">
        <v>1</v>
      </c>
      <c r="G503" s="7">
        <v>1</v>
      </c>
      <c r="H503" s="6" t="s">
        <v>31</v>
      </c>
      <c r="I503" s="6" t="s">
        <v>34</v>
      </c>
      <c r="J503" s="18">
        <v>23</v>
      </c>
      <c r="K503" s="18">
        <v>38</v>
      </c>
      <c r="L503" s="18">
        <v>87</v>
      </c>
      <c r="M503" s="18">
        <v>4765.7039999999997</v>
      </c>
      <c r="N503" s="18">
        <v>11</v>
      </c>
      <c r="O503" s="18">
        <v>207.20452173913043</v>
      </c>
      <c r="P503" s="21">
        <v>1.6521739130434783</v>
      </c>
      <c r="Q503" s="21">
        <v>2.2894736842105261</v>
      </c>
      <c r="R503" s="18">
        <v>1110.4539999999997</v>
      </c>
      <c r="S503" s="24">
        <v>0.23300943575177976</v>
      </c>
      <c r="T503" s="18">
        <v>355.65399999999977</v>
      </c>
      <c r="U503" s="24">
        <v>7.4627798956880195E-2</v>
      </c>
      <c r="V503" s="12" cm="1">
        <f t="array" ref="V503">SUMPRODUCT((B503=$B:$B)*(M503&lt;$M:$M))+1</f>
        <v>389</v>
      </c>
    </row>
    <row r="504" spans="1:22" x14ac:dyDescent="0.2">
      <c r="A504" s="14" t="str">
        <f t="shared" si="7"/>
        <v>2023Alex Kwon12</v>
      </c>
      <c r="B504" s="5">
        <v>2023</v>
      </c>
      <c r="C504" s="6" t="s">
        <v>35</v>
      </c>
      <c r="D504" s="6">
        <v>809877</v>
      </c>
      <c r="E504" s="6" t="s">
        <v>57</v>
      </c>
      <c r="F504" s="7">
        <v>1</v>
      </c>
      <c r="G504" s="7">
        <v>1</v>
      </c>
      <c r="H504" s="6" t="s">
        <v>31</v>
      </c>
      <c r="I504" s="6" t="s">
        <v>34</v>
      </c>
      <c r="J504" s="18">
        <v>8</v>
      </c>
      <c r="K504" s="18">
        <v>28</v>
      </c>
      <c r="L504" s="18">
        <v>72</v>
      </c>
      <c r="M504" s="18">
        <v>3811.424</v>
      </c>
      <c r="N504" s="18">
        <v>12</v>
      </c>
      <c r="O504" s="18">
        <v>476.428</v>
      </c>
      <c r="P504" s="21">
        <v>3.5</v>
      </c>
      <c r="Q504" s="21">
        <v>2.5714285714285716</v>
      </c>
      <c r="R504" s="18">
        <v>761.92399999999998</v>
      </c>
      <c r="S504" s="24">
        <v>0.19990533721779577</v>
      </c>
      <c r="T504" s="18">
        <v>483.12399999999997</v>
      </c>
      <c r="U504" s="24">
        <v>0.12675682369634025</v>
      </c>
      <c r="V504" s="12" cm="1">
        <f t="array" ref="V504">SUMPRODUCT((B504=$B:$B)*(M504&lt;$M:$M))+1</f>
        <v>408</v>
      </c>
    </row>
    <row r="505" spans="1:22" x14ac:dyDescent="0.2">
      <c r="A505" s="14" t="str">
        <f t="shared" si="7"/>
        <v>2023Alex Kwon13</v>
      </c>
      <c r="B505" s="5">
        <v>2023</v>
      </c>
      <c r="C505" s="6" t="s">
        <v>35</v>
      </c>
      <c r="D505" s="6">
        <v>133279</v>
      </c>
      <c r="E505" s="6" t="s">
        <v>43</v>
      </c>
      <c r="F505" s="7">
        <v>1</v>
      </c>
      <c r="G505" s="7">
        <v>1</v>
      </c>
      <c r="H505" s="6" t="s">
        <v>31</v>
      </c>
      <c r="I505" s="6" t="s">
        <v>34</v>
      </c>
      <c r="J505" s="18">
        <v>30</v>
      </c>
      <c r="K505" s="18">
        <v>48</v>
      </c>
      <c r="L505" s="18">
        <v>84</v>
      </c>
      <c r="M505" s="18">
        <v>3718.5279999999998</v>
      </c>
      <c r="N505" s="18">
        <v>13</v>
      </c>
      <c r="O505" s="18">
        <v>123.95093333333332</v>
      </c>
      <c r="P505" s="21">
        <v>1.6</v>
      </c>
      <c r="Q505" s="21">
        <v>1.75</v>
      </c>
      <c r="R505" s="18">
        <v>812.52799999999979</v>
      </c>
      <c r="S505" s="24">
        <v>0.21850796874462147</v>
      </c>
      <c r="T505" s="18">
        <v>-170.27200000000016</v>
      </c>
      <c r="U505" s="24">
        <v>-4.5790162128670313E-2</v>
      </c>
      <c r="V505" s="12" cm="1">
        <f t="array" ref="V505">SUMPRODUCT((B505=$B:$B)*(M505&lt;$M:$M))+1</f>
        <v>410</v>
      </c>
    </row>
    <row r="506" spans="1:22" x14ac:dyDescent="0.2">
      <c r="A506" s="14" t="str">
        <f t="shared" si="7"/>
        <v>2023Alex Kwon14</v>
      </c>
      <c r="B506" s="5">
        <v>2023</v>
      </c>
      <c r="C506" s="6" t="s">
        <v>35</v>
      </c>
      <c r="D506" s="6">
        <v>784373</v>
      </c>
      <c r="E506" s="6" t="s">
        <v>59</v>
      </c>
      <c r="F506" s="7">
        <v>1</v>
      </c>
      <c r="G506" s="7">
        <v>1</v>
      </c>
      <c r="H506" s="6" t="s">
        <v>31</v>
      </c>
      <c r="I506" s="6" t="s">
        <v>34</v>
      </c>
      <c r="J506" s="18">
        <v>9</v>
      </c>
      <c r="K506" s="18">
        <v>18</v>
      </c>
      <c r="L506" s="18">
        <v>75</v>
      </c>
      <c r="M506" s="18">
        <v>3649</v>
      </c>
      <c r="N506" s="18">
        <v>14</v>
      </c>
      <c r="O506" s="18">
        <v>405.44444444444446</v>
      </c>
      <c r="P506" s="21">
        <v>2</v>
      </c>
      <c r="Q506" s="21">
        <v>4.166666666666667</v>
      </c>
      <c r="R506" s="18">
        <v>653</v>
      </c>
      <c r="S506" s="24">
        <v>0.17895313784598521</v>
      </c>
      <c r="T506" s="18">
        <v>354.2</v>
      </c>
      <c r="U506" s="24">
        <v>9.7067689778021368E-2</v>
      </c>
      <c r="V506" s="12" cm="1">
        <f t="array" ref="V506">SUMPRODUCT((B506=$B:$B)*(M506&lt;$M:$M))+1</f>
        <v>411</v>
      </c>
    </row>
    <row r="507" spans="1:22" x14ac:dyDescent="0.2">
      <c r="A507" s="14" t="str">
        <f t="shared" si="7"/>
        <v>2023Alex Kwon15</v>
      </c>
      <c r="B507" s="5">
        <v>2023</v>
      </c>
      <c r="C507" s="6" t="s">
        <v>35</v>
      </c>
      <c r="D507" s="6">
        <v>626603</v>
      </c>
      <c r="E507" s="6" t="s">
        <v>41</v>
      </c>
      <c r="F507" s="7">
        <v>1</v>
      </c>
      <c r="G507" s="7">
        <v>1</v>
      </c>
      <c r="H507" s="6" t="s">
        <v>31</v>
      </c>
      <c r="I507" s="6" t="s">
        <v>34</v>
      </c>
      <c r="J507" s="18">
        <v>32</v>
      </c>
      <c r="K507" s="18">
        <v>32</v>
      </c>
      <c r="L507" s="18">
        <v>86</v>
      </c>
      <c r="M507" s="18">
        <v>3299.3119999999999</v>
      </c>
      <c r="N507" s="18">
        <v>15</v>
      </c>
      <c r="O507" s="18">
        <v>103.1035</v>
      </c>
      <c r="P507" s="21">
        <v>1</v>
      </c>
      <c r="Q507" s="21">
        <v>2.6875</v>
      </c>
      <c r="R507" s="18">
        <v>869.8119999999999</v>
      </c>
      <c r="S507" s="24">
        <v>0.26363435770851618</v>
      </c>
      <c r="T507" s="18">
        <v>-157.38800000000015</v>
      </c>
      <c r="U507" s="24">
        <v>-4.7703278744174592E-2</v>
      </c>
      <c r="V507" s="12" cm="1">
        <f t="array" ref="V507">SUMPRODUCT((B507=$B:$B)*(M507&lt;$M:$M))+1</f>
        <v>422</v>
      </c>
    </row>
    <row r="508" spans="1:22" x14ac:dyDescent="0.2">
      <c r="A508" s="14" t="str">
        <f t="shared" si="7"/>
        <v>2023Alex Kwon16</v>
      </c>
      <c r="B508" s="5">
        <v>2023</v>
      </c>
      <c r="C508" s="6" t="s">
        <v>35</v>
      </c>
      <c r="D508" s="6">
        <v>759445</v>
      </c>
      <c r="E508" s="6" t="s">
        <v>48</v>
      </c>
      <c r="F508" s="7">
        <v>1</v>
      </c>
      <c r="G508" s="7">
        <v>1</v>
      </c>
      <c r="H508" s="6" t="s">
        <v>31</v>
      </c>
      <c r="I508" s="6" t="s">
        <v>34</v>
      </c>
      <c r="J508" s="18">
        <v>27</v>
      </c>
      <c r="K508" s="18">
        <v>36</v>
      </c>
      <c r="L508" s="18">
        <v>54</v>
      </c>
      <c r="M508" s="18">
        <v>2971.5680000000002</v>
      </c>
      <c r="N508" s="18">
        <v>16</v>
      </c>
      <c r="O508" s="18">
        <v>110.05807407407409</v>
      </c>
      <c r="P508" s="21">
        <v>1.3333333333333333</v>
      </c>
      <c r="Q508" s="21">
        <v>1.5</v>
      </c>
      <c r="R508" s="18">
        <v>706.06800000000021</v>
      </c>
      <c r="S508" s="24">
        <v>0.23760788916827755</v>
      </c>
      <c r="T508" s="18">
        <v>-170.53199999999981</v>
      </c>
      <c r="U508" s="24">
        <v>-5.7387884106976449E-2</v>
      </c>
      <c r="V508" s="12" cm="1">
        <f t="array" ref="V508">SUMPRODUCT((B508=$B:$B)*(M508&lt;$M:$M))+1</f>
        <v>434</v>
      </c>
    </row>
    <row r="509" spans="1:22" x14ac:dyDescent="0.2">
      <c r="A509" s="14" t="str">
        <f t="shared" si="7"/>
        <v>2023Alex Kwon17</v>
      </c>
      <c r="B509" s="5">
        <v>2023</v>
      </c>
      <c r="C509" s="6" t="s">
        <v>35</v>
      </c>
      <c r="D509" s="6">
        <v>697252</v>
      </c>
      <c r="E509" s="6" t="s">
        <v>47</v>
      </c>
      <c r="F509" s="7">
        <v>1</v>
      </c>
      <c r="G509" s="7">
        <v>1</v>
      </c>
      <c r="H509" s="6" t="s">
        <v>31</v>
      </c>
      <c r="I509" s="6" t="s">
        <v>34</v>
      </c>
      <c r="J509" s="18">
        <v>24</v>
      </c>
      <c r="K509" s="18">
        <v>24</v>
      </c>
      <c r="L509" s="18">
        <v>83</v>
      </c>
      <c r="M509" s="18">
        <v>2768.136</v>
      </c>
      <c r="N509" s="18">
        <v>17</v>
      </c>
      <c r="O509" s="18">
        <v>115.339</v>
      </c>
      <c r="P509" s="21">
        <v>1</v>
      </c>
      <c r="Q509" s="21">
        <v>3.4583333333333335</v>
      </c>
      <c r="R509" s="18">
        <v>809.63599999999997</v>
      </c>
      <c r="S509" s="24">
        <v>0.29248418430308337</v>
      </c>
      <c r="T509" s="18">
        <v>39.23599999999999</v>
      </c>
      <c r="U509" s="24">
        <v>1.4174159073109122E-2</v>
      </c>
      <c r="V509" s="12" cm="1">
        <f t="array" ref="V509">SUMPRODUCT((B509=$B:$B)*(M509&lt;$M:$M))+1</f>
        <v>436</v>
      </c>
    </row>
    <row r="510" spans="1:22" x14ac:dyDescent="0.2">
      <c r="A510" s="14" t="str">
        <f t="shared" si="7"/>
        <v>2023Alex Kwon18</v>
      </c>
      <c r="B510" s="5">
        <v>2023</v>
      </c>
      <c r="C510" s="6" t="s">
        <v>35</v>
      </c>
      <c r="D510" s="6">
        <v>375968</v>
      </c>
      <c r="E510" s="6" t="s">
        <v>58</v>
      </c>
      <c r="F510" s="7">
        <v>1</v>
      </c>
      <c r="G510" s="7">
        <v>1</v>
      </c>
      <c r="H510" s="6" t="s">
        <v>31</v>
      </c>
      <c r="I510" s="6" t="s">
        <v>34</v>
      </c>
      <c r="J510" s="18">
        <v>6</v>
      </c>
      <c r="K510" s="18">
        <v>18</v>
      </c>
      <c r="L510" s="18">
        <v>64</v>
      </c>
      <c r="M510" s="18">
        <v>2358.6880000000001</v>
      </c>
      <c r="N510" s="18">
        <v>18</v>
      </c>
      <c r="O510" s="18">
        <v>393.11466666666666</v>
      </c>
      <c r="P510" s="21">
        <v>3</v>
      </c>
      <c r="Q510" s="21">
        <v>3.5555555555555554</v>
      </c>
      <c r="R510" s="18">
        <v>529.4380000000001</v>
      </c>
      <c r="S510" s="24">
        <v>0.22446292175989366</v>
      </c>
      <c r="T510" s="18">
        <v>323.63800000000009</v>
      </c>
      <c r="U510" s="24">
        <v>0.13721102579060904</v>
      </c>
      <c r="V510" s="12" cm="1">
        <f t="array" ref="V510">SUMPRODUCT((B510=$B:$B)*(M510&lt;$M:$M))+1</f>
        <v>445</v>
      </c>
    </row>
    <row r="511" spans="1:22" x14ac:dyDescent="0.2">
      <c r="A511" s="14" t="str">
        <f t="shared" si="7"/>
        <v>2023Alex Kwon19</v>
      </c>
      <c r="B511" s="5">
        <v>2023</v>
      </c>
      <c r="C511" s="6" t="s">
        <v>35</v>
      </c>
      <c r="D511" s="6">
        <v>791644</v>
      </c>
      <c r="E511" s="6" t="s">
        <v>52</v>
      </c>
      <c r="F511" s="7">
        <v>1</v>
      </c>
      <c r="G511" s="7">
        <v>1</v>
      </c>
      <c r="H511" s="6" t="s">
        <v>31</v>
      </c>
      <c r="I511" s="6" t="s">
        <v>34</v>
      </c>
      <c r="J511" s="18">
        <v>5</v>
      </c>
      <c r="K511" s="18">
        <v>17</v>
      </c>
      <c r="L511" s="18">
        <v>35</v>
      </c>
      <c r="M511" s="18">
        <v>2028.52</v>
      </c>
      <c r="N511" s="18">
        <v>19</v>
      </c>
      <c r="O511" s="18">
        <v>405.70400000000001</v>
      </c>
      <c r="P511" s="21">
        <v>3.4</v>
      </c>
      <c r="Q511" s="21">
        <v>2.0588235294117645</v>
      </c>
      <c r="R511" s="18">
        <v>550.52</v>
      </c>
      <c r="S511" s="24">
        <v>0.27138997890087352</v>
      </c>
      <c r="T511" s="18">
        <v>376.82</v>
      </c>
      <c r="U511" s="24">
        <v>0.18576104746317512</v>
      </c>
      <c r="V511" s="12" cm="1">
        <f t="array" ref="V511">SUMPRODUCT((B511=$B:$B)*(M511&lt;$M:$M))+1</f>
        <v>454</v>
      </c>
    </row>
    <row r="512" spans="1:22" x14ac:dyDescent="0.2">
      <c r="A512" s="14" t="str">
        <f t="shared" si="7"/>
        <v>2023Alex Kwon20</v>
      </c>
      <c r="B512" s="5">
        <v>2023</v>
      </c>
      <c r="C512" s="6" t="s">
        <v>35</v>
      </c>
      <c r="D512" s="6">
        <v>316008</v>
      </c>
      <c r="E512" s="6" t="s">
        <v>42</v>
      </c>
      <c r="F512" s="7">
        <v>1</v>
      </c>
      <c r="G512" s="7">
        <v>1</v>
      </c>
      <c r="H512" s="6" t="s">
        <v>22</v>
      </c>
      <c r="I512" s="6" t="s">
        <v>34</v>
      </c>
      <c r="J512" s="18">
        <v>12</v>
      </c>
      <c r="K512" s="18">
        <v>22</v>
      </c>
      <c r="L512" s="18">
        <v>50</v>
      </c>
      <c r="M512" s="18">
        <v>1913.8329000000001</v>
      </c>
      <c r="N512" s="18">
        <v>20</v>
      </c>
      <c r="O512" s="18">
        <v>159.486075</v>
      </c>
      <c r="P512" s="21">
        <v>1.8333333333333333</v>
      </c>
      <c r="Q512" s="21">
        <v>2.2727272727272729</v>
      </c>
      <c r="R512" s="18">
        <v>197.08290000000011</v>
      </c>
      <c r="S512" s="24">
        <v>0.1029781126659491</v>
      </c>
      <c r="T512" s="18">
        <v>-199.11709999999988</v>
      </c>
      <c r="U512" s="24">
        <v>-0.10404100587883083</v>
      </c>
      <c r="V512" s="12" cm="1">
        <f t="array" ref="V512">SUMPRODUCT((B512=$B:$B)*(M512&lt;$M:$M))+1</f>
        <v>461</v>
      </c>
    </row>
    <row r="513" spans="1:22" x14ac:dyDescent="0.2">
      <c r="A513" s="14" t="str">
        <f t="shared" si="7"/>
        <v>2023Alex Kwon21</v>
      </c>
      <c r="B513" s="5">
        <v>2023</v>
      </c>
      <c r="C513" s="6" t="s">
        <v>35</v>
      </c>
      <c r="D513" s="6">
        <v>609362</v>
      </c>
      <c r="E513" s="6" t="s">
        <v>51</v>
      </c>
      <c r="F513" s="7">
        <v>1</v>
      </c>
      <c r="G513" s="7">
        <v>1</v>
      </c>
      <c r="H513" s="6" t="s">
        <v>31</v>
      </c>
      <c r="I513" s="6" t="s">
        <v>34</v>
      </c>
      <c r="J513" s="18">
        <v>8</v>
      </c>
      <c r="K513" s="18">
        <v>9</v>
      </c>
      <c r="L513" s="18">
        <v>27</v>
      </c>
      <c r="M513" s="18">
        <v>1621.384</v>
      </c>
      <c r="N513" s="18">
        <v>21</v>
      </c>
      <c r="O513" s="18">
        <v>202.673</v>
      </c>
      <c r="P513" s="21">
        <v>1.125</v>
      </c>
      <c r="Q513" s="21">
        <v>3</v>
      </c>
      <c r="R513" s="18">
        <v>473.38400000000001</v>
      </c>
      <c r="S513" s="24">
        <v>0.29196291563257071</v>
      </c>
      <c r="T513" s="18">
        <v>215.48400000000004</v>
      </c>
      <c r="U513" s="24">
        <v>0.13290127446675187</v>
      </c>
      <c r="V513" s="12" cm="1">
        <f t="array" ref="V513">SUMPRODUCT((B513=$B:$B)*(M513&lt;$M:$M))+1</f>
        <v>474</v>
      </c>
    </row>
    <row r="514" spans="1:22" x14ac:dyDescent="0.2">
      <c r="A514" s="14" t="str">
        <f t="shared" ref="A514:A577" si="8">B514&amp;C514&amp;N514</f>
        <v>2023Alex Kwon22</v>
      </c>
      <c r="B514" s="5">
        <v>2023</v>
      </c>
      <c r="C514" s="6" t="s">
        <v>35</v>
      </c>
      <c r="D514" s="6">
        <v>648045</v>
      </c>
      <c r="E514" s="6" t="s">
        <v>56</v>
      </c>
      <c r="F514" s="7">
        <v>1</v>
      </c>
      <c r="G514" s="7">
        <v>5</v>
      </c>
      <c r="H514" s="6" t="s">
        <v>22</v>
      </c>
      <c r="I514" s="6" t="s">
        <v>34</v>
      </c>
      <c r="J514" s="18">
        <v>5</v>
      </c>
      <c r="K514" s="18">
        <v>13</v>
      </c>
      <c r="L514" s="18">
        <v>40</v>
      </c>
      <c r="M514" s="18">
        <v>1398.88</v>
      </c>
      <c r="N514" s="18">
        <v>22</v>
      </c>
      <c r="O514" s="18">
        <v>279.77600000000001</v>
      </c>
      <c r="P514" s="21">
        <v>2.6</v>
      </c>
      <c r="Q514" s="21">
        <v>3.0769230769230771</v>
      </c>
      <c r="R514" s="18">
        <v>368.38000000000011</v>
      </c>
      <c r="S514" s="24">
        <v>0.26333924282282972</v>
      </c>
      <c r="T514" s="18">
        <v>199.0800000000001</v>
      </c>
      <c r="U514" s="24">
        <v>0.14231385108086475</v>
      </c>
      <c r="V514" s="12" cm="1">
        <f t="array" ref="V514">SUMPRODUCT((B514=$B:$B)*(M514&lt;$M:$M))+1</f>
        <v>480</v>
      </c>
    </row>
    <row r="515" spans="1:22" x14ac:dyDescent="0.2">
      <c r="A515" s="14" t="str">
        <f t="shared" si="8"/>
        <v>2023Alex Kwon23</v>
      </c>
      <c r="B515" s="5">
        <v>2023</v>
      </c>
      <c r="C515" s="6" t="s">
        <v>35</v>
      </c>
      <c r="D515" s="6">
        <v>358146</v>
      </c>
      <c r="E515" s="6" t="s">
        <v>60</v>
      </c>
      <c r="F515" s="7">
        <v>1</v>
      </c>
      <c r="G515" s="7">
        <v>1</v>
      </c>
      <c r="H515" s="6" t="s">
        <v>31</v>
      </c>
      <c r="I515" s="6" t="s">
        <v>34</v>
      </c>
      <c r="J515" s="18">
        <v>6</v>
      </c>
      <c r="K515" s="18">
        <v>6</v>
      </c>
      <c r="L515" s="18">
        <v>15</v>
      </c>
      <c r="M515" s="18">
        <v>768.68</v>
      </c>
      <c r="N515" s="18">
        <v>23</v>
      </c>
      <c r="O515" s="18">
        <v>128.11333333333332</v>
      </c>
      <c r="P515" s="21">
        <v>1</v>
      </c>
      <c r="Q515" s="21">
        <v>2.5</v>
      </c>
      <c r="R515" s="18">
        <v>264.67999999999995</v>
      </c>
      <c r="S515" s="24">
        <v>0.3443305406671176</v>
      </c>
      <c r="T515" s="18">
        <v>72.079999999999956</v>
      </c>
      <c r="U515" s="24">
        <v>9.3771140136337569E-2</v>
      </c>
      <c r="V515" s="12" cm="1">
        <f t="array" ref="V515">SUMPRODUCT((B515=$B:$B)*(M515&lt;$M:$M))+1</f>
        <v>496</v>
      </c>
    </row>
    <row r="516" spans="1:22" x14ac:dyDescent="0.2">
      <c r="A516" s="14" t="str">
        <f t="shared" si="8"/>
        <v>2023Alex Kwon24</v>
      </c>
      <c r="B516" s="5">
        <v>2023</v>
      </c>
      <c r="C516" s="6" t="s">
        <v>35</v>
      </c>
      <c r="D516" s="6">
        <v>235689</v>
      </c>
      <c r="E516" s="6" t="s">
        <v>46</v>
      </c>
      <c r="F516" s="7">
        <v>1</v>
      </c>
      <c r="G516" s="7">
        <v>1</v>
      </c>
      <c r="H516" s="6" t="s">
        <v>31</v>
      </c>
      <c r="I516" s="6" t="s">
        <v>34</v>
      </c>
      <c r="J516" s="18">
        <v>4</v>
      </c>
      <c r="K516" s="18">
        <v>8</v>
      </c>
      <c r="L516" s="18">
        <v>8</v>
      </c>
      <c r="M516" s="18">
        <v>407.13600000000002</v>
      </c>
      <c r="N516" s="18">
        <v>24</v>
      </c>
      <c r="O516" s="18">
        <v>101.78400000000001</v>
      </c>
      <c r="P516" s="21">
        <v>2</v>
      </c>
      <c r="Q516" s="21">
        <v>1</v>
      </c>
      <c r="R516" s="18">
        <v>63.136000000000024</v>
      </c>
      <c r="S516" s="24">
        <v>0.15507348895700704</v>
      </c>
      <c r="T516" s="18">
        <v>-69.663999999999987</v>
      </c>
      <c r="U516" s="24">
        <v>-0.17110744321307864</v>
      </c>
      <c r="V516" s="12" cm="1">
        <f t="array" ref="V516">SUMPRODUCT((B516=$B:$B)*(M516&lt;$M:$M))+1</f>
        <v>509</v>
      </c>
    </row>
    <row r="517" spans="1:22" x14ac:dyDescent="0.2">
      <c r="A517" s="14" t="str">
        <f t="shared" si="8"/>
        <v>2023Alex Kwon25</v>
      </c>
      <c r="B517" s="5">
        <v>2023</v>
      </c>
      <c r="C517" s="6" t="s">
        <v>35</v>
      </c>
      <c r="D517" s="6">
        <v>713162</v>
      </c>
      <c r="E517" s="6" t="s">
        <v>54</v>
      </c>
      <c r="F517" s="7">
        <v>1</v>
      </c>
      <c r="G517" s="7">
        <v>6</v>
      </c>
      <c r="H517" s="6" t="s">
        <v>22</v>
      </c>
      <c r="I517" s="6" t="s">
        <v>34</v>
      </c>
      <c r="J517" s="18">
        <v>3</v>
      </c>
      <c r="K517" s="18">
        <v>3</v>
      </c>
      <c r="L517" s="18">
        <v>3</v>
      </c>
      <c r="M517" s="18">
        <v>183.976</v>
      </c>
      <c r="N517" s="18">
        <v>25</v>
      </c>
      <c r="O517" s="18">
        <v>61.325333333333333</v>
      </c>
      <c r="P517" s="21">
        <v>1</v>
      </c>
      <c r="Q517" s="21">
        <v>1</v>
      </c>
      <c r="R517" s="18">
        <v>58.975999999999999</v>
      </c>
      <c r="S517" s="24">
        <v>0.32056355176762186</v>
      </c>
      <c r="T517" s="18">
        <v>-37.323999999999998</v>
      </c>
      <c r="U517" s="24">
        <v>-0.20287428795060225</v>
      </c>
      <c r="V517" s="12" cm="1">
        <f t="array" ref="V517">SUMPRODUCT((B517=$B:$B)*(M517&lt;$M:$M))+1</f>
        <v>513</v>
      </c>
    </row>
    <row r="518" spans="1:22" x14ac:dyDescent="0.2">
      <c r="A518" s="14" t="str">
        <f t="shared" si="8"/>
        <v>2023Amy Blye1</v>
      </c>
      <c r="B518" s="5">
        <v>2023</v>
      </c>
      <c r="C518" s="6" t="s">
        <v>61</v>
      </c>
      <c r="D518" s="6">
        <v>558463</v>
      </c>
      <c r="E518" s="6" t="s">
        <v>62</v>
      </c>
      <c r="F518" s="7">
        <v>2</v>
      </c>
      <c r="G518" s="7">
        <v>2</v>
      </c>
      <c r="H518" s="6" t="s">
        <v>31</v>
      </c>
      <c r="I518" s="6" t="s">
        <v>29</v>
      </c>
      <c r="J518" s="18">
        <v>44</v>
      </c>
      <c r="K518" s="18">
        <v>124</v>
      </c>
      <c r="L518" s="18">
        <v>604</v>
      </c>
      <c r="M518" s="18">
        <v>30403.168000000001</v>
      </c>
      <c r="N518" s="18">
        <v>1</v>
      </c>
      <c r="O518" s="18">
        <v>690.98109090909099</v>
      </c>
      <c r="P518" s="21">
        <v>2.8181818181818183</v>
      </c>
      <c r="Q518" s="21">
        <v>4.870967741935484</v>
      </c>
      <c r="R518" s="18">
        <v>7355.9180000000015</v>
      </c>
      <c r="S518" s="24">
        <v>0.24194577354570423</v>
      </c>
      <c r="T518" s="18">
        <v>5814.2680000000018</v>
      </c>
      <c r="U518" s="24">
        <v>0.19123888668444031</v>
      </c>
      <c r="V518" s="12" cm="1">
        <f t="array" ref="V518">SUMPRODUCT((B518=$B:$B)*(M518&lt;$M:$M))+1</f>
        <v>175</v>
      </c>
    </row>
    <row r="519" spans="1:22" x14ac:dyDescent="0.2">
      <c r="A519" s="14" t="str">
        <f t="shared" si="8"/>
        <v>2023Amy Blye2</v>
      </c>
      <c r="B519" s="5">
        <v>2023</v>
      </c>
      <c r="C519" s="6" t="s">
        <v>61</v>
      </c>
      <c r="D519" s="6">
        <v>273027</v>
      </c>
      <c r="E519" s="6" t="s">
        <v>66</v>
      </c>
      <c r="F519" s="7">
        <v>2</v>
      </c>
      <c r="G519" s="7">
        <v>2</v>
      </c>
      <c r="H519" s="6" t="s">
        <v>31</v>
      </c>
      <c r="I519" s="6" t="s">
        <v>34</v>
      </c>
      <c r="J519" s="18">
        <v>34</v>
      </c>
      <c r="K519" s="18">
        <v>61</v>
      </c>
      <c r="L519" s="18">
        <v>187</v>
      </c>
      <c r="M519" s="18">
        <v>10162.504000000001</v>
      </c>
      <c r="N519" s="18">
        <v>2</v>
      </c>
      <c r="O519" s="18">
        <v>298.89717647058825</v>
      </c>
      <c r="P519" s="21">
        <v>1.7941176470588236</v>
      </c>
      <c r="Q519" s="21">
        <v>3.0655737704918034</v>
      </c>
      <c r="R519" s="18">
        <v>2500.7540000000008</v>
      </c>
      <c r="S519" s="24">
        <v>0.24607655750984211</v>
      </c>
      <c r="T519" s="18">
        <v>1345.6540000000009</v>
      </c>
      <c r="U519" s="24">
        <v>0.13241362561825321</v>
      </c>
      <c r="V519" s="12" cm="1">
        <f t="array" ref="V519">SUMPRODUCT((B519=$B:$B)*(M519&lt;$M:$M))+1</f>
        <v>274</v>
      </c>
    </row>
    <row r="520" spans="1:22" x14ac:dyDescent="0.2">
      <c r="A520" s="14" t="str">
        <f t="shared" si="8"/>
        <v>2023Amy Blye3</v>
      </c>
      <c r="B520" s="5">
        <v>2023</v>
      </c>
      <c r="C520" s="6" t="s">
        <v>61</v>
      </c>
      <c r="D520" s="6">
        <v>969030</v>
      </c>
      <c r="E520" s="6" t="s">
        <v>65</v>
      </c>
      <c r="F520" s="7">
        <v>2</v>
      </c>
      <c r="G520" s="7">
        <v>2</v>
      </c>
      <c r="H520" s="6" t="s">
        <v>31</v>
      </c>
      <c r="I520" s="6" t="s">
        <v>34</v>
      </c>
      <c r="J520" s="18">
        <v>40</v>
      </c>
      <c r="K520" s="18">
        <v>67</v>
      </c>
      <c r="L520" s="18">
        <v>189</v>
      </c>
      <c r="M520" s="18">
        <v>9840.8880000000008</v>
      </c>
      <c r="N520" s="18">
        <v>3</v>
      </c>
      <c r="O520" s="18">
        <v>246.02220000000003</v>
      </c>
      <c r="P520" s="21">
        <v>1.675</v>
      </c>
      <c r="Q520" s="21">
        <v>2.8208955223880596</v>
      </c>
      <c r="R520" s="18">
        <v>2307.6380000000008</v>
      </c>
      <c r="S520" s="24">
        <v>0.23449489517612646</v>
      </c>
      <c r="T520" s="18">
        <v>954.48800000000074</v>
      </c>
      <c r="U520" s="24">
        <v>9.6992060066124181E-2</v>
      </c>
      <c r="V520" s="12" cm="1">
        <f t="array" ref="V520">SUMPRODUCT((B520=$B:$B)*(M520&lt;$M:$M))+1</f>
        <v>283</v>
      </c>
    </row>
    <row r="521" spans="1:22" x14ac:dyDescent="0.2">
      <c r="A521" s="14" t="str">
        <f t="shared" si="8"/>
        <v>2023Amy Blye4</v>
      </c>
      <c r="B521" s="5">
        <v>2023</v>
      </c>
      <c r="C521" s="6" t="s">
        <v>61</v>
      </c>
      <c r="D521" s="6">
        <v>253723</v>
      </c>
      <c r="E521" s="6" t="s">
        <v>70</v>
      </c>
      <c r="F521" s="7">
        <v>2</v>
      </c>
      <c r="G521" s="7">
        <v>2</v>
      </c>
      <c r="H521" s="6" t="s">
        <v>31</v>
      </c>
      <c r="I521" s="6" t="s">
        <v>34</v>
      </c>
      <c r="J521" s="18">
        <v>29</v>
      </c>
      <c r="K521" s="18">
        <v>66</v>
      </c>
      <c r="L521" s="18">
        <v>174</v>
      </c>
      <c r="M521" s="18">
        <v>9215.4079999999994</v>
      </c>
      <c r="N521" s="18">
        <v>4</v>
      </c>
      <c r="O521" s="18">
        <v>317.77268965517237</v>
      </c>
      <c r="P521" s="21">
        <v>2.2758620689655173</v>
      </c>
      <c r="Q521" s="21">
        <v>2.6363636363636362</v>
      </c>
      <c r="R521" s="18">
        <v>1952.4079999999994</v>
      </c>
      <c r="S521" s="24">
        <v>0.21186343567208304</v>
      </c>
      <c r="T521" s="18">
        <v>952.35799999999949</v>
      </c>
      <c r="U521" s="24">
        <v>0.10334409501999256</v>
      </c>
      <c r="V521" s="12" cm="1">
        <f t="array" ref="V521">SUMPRODUCT((B521=$B:$B)*(M521&lt;$M:$M))+1</f>
        <v>299</v>
      </c>
    </row>
    <row r="522" spans="1:22" x14ac:dyDescent="0.2">
      <c r="A522" s="14" t="str">
        <f t="shared" si="8"/>
        <v>2023Amy Blye5</v>
      </c>
      <c r="B522" s="5">
        <v>2023</v>
      </c>
      <c r="C522" s="6" t="s">
        <v>61</v>
      </c>
      <c r="D522" s="6">
        <v>162866</v>
      </c>
      <c r="E522" s="6" t="s">
        <v>75</v>
      </c>
      <c r="F522" s="7">
        <v>2</v>
      </c>
      <c r="G522" s="7">
        <v>2</v>
      </c>
      <c r="H522" s="6" t="s">
        <v>31</v>
      </c>
      <c r="I522" s="6" t="s">
        <v>34</v>
      </c>
      <c r="J522" s="18">
        <v>44</v>
      </c>
      <c r="K522" s="18">
        <v>71</v>
      </c>
      <c r="L522" s="18">
        <v>170</v>
      </c>
      <c r="M522" s="18">
        <v>8635.44</v>
      </c>
      <c r="N522" s="18">
        <v>5</v>
      </c>
      <c r="O522" s="18">
        <v>196.26000000000002</v>
      </c>
      <c r="P522" s="21">
        <v>1.6136363636363635</v>
      </c>
      <c r="Q522" s="21">
        <v>2.3943661971830985</v>
      </c>
      <c r="R522" s="18">
        <v>1789.1900000000005</v>
      </c>
      <c r="S522" s="24">
        <v>0.20719152700962551</v>
      </c>
      <c r="T522" s="18">
        <v>303.0900000000006</v>
      </c>
      <c r="U522" s="24">
        <v>3.50983852588867E-2</v>
      </c>
      <c r="V522" s="12" cm="1">
        <f t="array" ref="V522">SUMPRODUCT((B522=$B:$B)*(M522&lt;$M:$M))+1</f>
        <v>319</v>
      </c>
    </row>
    <row r="523" spans="1:22" x14ac:dyDescent="0.2">
      <c r="A523" s="14" t="str">
        <f t="shared" si="8"/>
        <v>2023Amy Blye6</v>
      </c>
      <c r="B523" s="5">
        <v>2023</v>
      </c>
      <c r="C523" s="6" t="s">
        <v>61</v>
      </c>
      <c r="D523" s="6">
        <v>173044</v>
      </c>
      <c r="E523" s="6" t="s">
        <v>64</v>
      </c>
      <c r="F523" s="7">
        <v>2</v>
      </c>
      <c r="G523" s="7">
        <v>2</v>
      </c>
      <c r="H523" s="6" t="s">
        <v>31</v>
      </c>
      <c r="I523" s="6" t="s">
        <v>34</v>
      </c>
      <c r="J523" s="18">
        <v>28</v>
      </c>
      <c r="K523" s="18">
        <v>69</v>
      </c>
      <c r="L523" s="18">
        <v>186</v>
      </c>
      <c r="M523" s="18">
        <v>8039.3119999999999</v>
      </c>
      <c r="N523" s="18">
        <v>6</v>
      </c>
      <c r="O523" s="18">
        <v>287.11828571428572</v>
      </c>
      <c r="P523" s="21">
        <v>2.4642857142857144</v>
      </c>
      <c r="Q523" s="21">
        <v>2.6956521739130435</v>
      </c>
      <c r="R523" s="18">
        <v>1986.8119999999999</v>
      </c>
      <c r="S523" s="24">
        <v>0.24713706844565803</v>
      </c>
      <c r="T523" s="18">
        <v>1017.1119999999999</v>
      </c>
      <c r="U523" s="24">
        <v>0.12651729401719947</v>
      </c>
      <c r="V523" s="12" cm="1">
        <f t="array" ref="V523">SUMPRODUCT((B523=$B:$B)*(M523&lt;$M:$M))+1</f>
        <v>328</v>
      </c>
    </row>
    <row r="524" spans="1:22" x14ac:dyDescent="0.2">
      <c r="A524" s="14" t="str">
        <f t="shared" si="8"/>
        <v>2023Amy Blye7</v>
      </c>
      <c r="B524" s="5">
        <v>2023</v>
      </c>
      <c r="C524" s="6" t="s">
        <v>61</v>
      </c>
      <c r="D524" s="6">
        <v>369346</v>
      </c>
      <c r="E524" s="6" t="s">
        <v>68</v>
      </c>
      <c r="F524" s="7">
        <v>2</v>
      </c>
      <c r="G524" s="7">
        <v>2</v>
      </c>
      <c r="H524" s="6" t="s">
        <v>31</v>
      </c>
      <c r="I524" s="6" t="s">
        <v>34</v>
      </c>
      <c r="J524" s="18">
        <v>42</v>
      </c>
      <c r="K524" s="18">
        <v>60</v>
      </c>
      <c r="L524" s="18">
        <v>159</v>
      </c>
      <c r="M524" s="18">
        <v>7437.1279999999997</v>
      </c>
      <c r="N524" s="18">
        <v>7</v>
      </c>
      <c r="O524" s="18">
        <v>177.07447619047619</v>
      </c>
      <c r="P524" s="21">
        <v>1.4285714285714286</v>
      </c>
      <c r="Q524" s="21">
        <v>2.65</v>
      </c>
      <c r="R524" s="18">
        <v>1669.6279999999997</v>
      </c>
      <c r="S524" s="24">
        <v>0.22449902704377278</v>
      </c>
      <c r="T524" s="18">
        <v>259.6279999999997</v>
      </c>
      <c r="U524" s="24">
        <v>3.4909712458895382E-2</v>
      </c>
      <c r="V524" s="12" cm="1">
        <f t="array" ref="V524">SUMPRODUCT((B524=$B:$B)*(M524&lt;$M:$M))+1</f>
        <v>335</v>
      </c>
    </row>
    <row r="525" spans="1:22" x14ac:dyDescent="0.2">
      <c r="A525" s="14" t="str">
        <f t="shared" si="8"/>
        <v>2023Amy Blye8</v>
      </c>
      <c r="B525" s="5">
        <v>2023</v>
      </c>
      <c r="C525" s="6" t="s">
        <v>61</v>
      </c>
      <c r="D525" s="6">
        <v>448696</v>
      </c>
      <c r="E525" s="6" t="s">
        <v>72</v>
      </c>
      <c r="F525" s="7">
        <v>2</v>
      </c>
      <c r="G525" s="7">
        <v>2</v>
      </c>
      <c r="H525" s="6" t="s">
        <v>31</v>
      </c>
      <c r="I525" s="6" t="s">
        <v>34</v>
      </c>
      <c r="J525" s="18">
        <v>54</v>
      </c>
      <c r="K525" s="18">
        <v>63</v>
      </c>
      <c r="L525" s="18">
        <v>162</v>
      </c>
      <c r="M525" s="18">
        <v>6397.9040000000095</v>
      </c>
      <c r="N525" s="18">
        <v>8</v>
      </c>
      <c r="O525" s="18">
        <v>118.47970370370388</v>
      </c>
      <c r="P525" s="21">
        <v>1.1666666666666667</v>
      </c>
      <c r="Q525" s="21">
        <v>2.5714285714285716</v>
      </c>
      <c r="R525" s="18">
        <v>1102.6540000000095</v>
      </c>
      <c r="S525" s="24">
        <v>0.17234613085785719</v>
      </c>
      <c r="T525" s="18">
        <v>-694.64599999999041</v>
      </c>
      <c r="U525" s="24">
        <v>-0.10857399548351919</v>
      </c>
      <c r="V525" s="12" cm="1">
        <f t="array" ref="V525">SUMPRODUCT((B525=$B:$B)*(M525&lt;$M:$M))+1</f>
        <v>353</v>
      </c>
    </row>
    <row r="526" spans="1:22" x14ac:dyDescent="0.2">
      <c r="A526" s="14" t="str">
        <f t="shared" si="8"/>
        <v>2023Amy Blye9</v>
      </c>
      <c r="B526" s="5">
        <v>2023</v>
      </c>
      <c r="C526" s="6" t="s">
        <v>61</v>
      </c>
      <c r="D526" s="6">
        <v>731519</v>
      </c>
      <c r="E526" s="6" t="s">
        <v>71</v>
      </c>
      <c r="F526" s="7">
        <v>2</v>
      </c>
      <c r="G526" s="7">
        <v>2</v>
      </c>
      <c r="H526" s="6" t="s">
        <v>31</v>
      </c>
      <c r="I526" s="6" t="s">
        <v>34</v>
      </c>
      <c r="J526" s="18">
        <v>33</v>
      </c>
      <c r="K526" s="18">
        <v>51</v>
      </c>
      <c r="L526" s="18">
        <v>132</v>
      </c>
      <c r="M526" s="18">
        <v>6145.3440000000001</v>
      </c>
      <c r="N526" s="18">
        <v>9</v>
      </c>
      <c r="O526" s="18">
        <v>186.22254545454547</v>
      </c>
      <c r="P526" s="21">
        <v>1.5454545454545454</v>
      </c>
      <c r="Q526" s="21">
        <v>2.5882352941176472</v>
      </c>
      <c r="R526" s="18">
        <v>1851.3440000000001</v>
      </c>
      <c r="S526" s="24">
        <v>0.30125962029139458</v>
      </c>
      <c r="T526" s="18">
        <v>739.24400000000014</v>
      </c>
      <c r="U526" s="24">
        <v>0.12029334728861397</v>
      </c>
      <c r="V526" s="12" cm="1">
        <f t="array" ref="V526">SUMPRODUCT((B526=$B:$B)*(M526&lt;$M:$M))+1</f>
        <v>357</v>
      </c>
    </row>
    <row r="527" spans="1:22" x14ac:dyDescent="0.2">
      <c r="A527" s="14" t="str">
        <f t="shared" si="8"/>
        <v>2023Amy Blye10</v>
      </c>
      <c r="B527" s="5">
        <v>2023</v>
      </c>
      <c r="C527" s="6" t="s">
        <v>61</v>
      </c>
      <c r="D527" s="6">
        <v>178150</v>
      </c>
      <c r="E527" s="6" t="s">
        <v>69</v>
      </c>
      <c r="F527" s="7">
        <v>2</v>
      </c>
      <c r="G527" s="7">
        <v>2</v>
      </c>
      <c r="H527" s="6" t="s">
        <v>31</v>
      </c>
      <c r="I527" s="6" t="s">
        <v>34</v>
      </c>
      <c r="J527" s="18">
        <v>22</v>
      </c>
      <c r="K527" s="18">
        <v>52</v>
      </c>
      <c r="L527" s="18">
        <v>124</v>
      </c>
      <c r="M527" s="18">
        <v>5429.4080000000004</v>
      </c>
      <c r="N527" s="18">
        <v>10</v>
      </c>
      <c r="O527" s="18">
        <v>246.79127272727274</v>
      </c>
      <c r="P527" s="21">
        <v>2.3636363636363638</v>
      </c>
      <c r="Q527" s="21">
        <v>2.3846153846153846</v>
      </c>
      <c r="R527" s="18">
        <v>1352.4080000000004</v>
      </c>
      <c r="S527" s="24">
        <v>0.24908940348561026</v>
      </c>
      <c r="T527" s="18">
        <v>591.75800000000038</v>
      </c>
      <c r="U527" s="24">
        <v>0.10899125650531336</v>
      </c>
      <c r="V527" s="12" cm="1">
        <f t="array" ref="V527">SUMPRODUCT((B527=$B:$B)*(M527&lt;$M:$M))+1</f>
        <v>375</v>
      </c>
    </row>
    <row r="528" spans="1:22" x14ac:dyDescent="0.2">
      <c r="A528" s="14" t="str">
        <f t="shared" si="8"/>
        <v>2023Amy Blye11</v>
      </c>
      <c r="B528" s="5">
        <v>2023</v>
      </c>
      <c r="C528" s="6" t="s">
        <v>61</v>
      </c>
      <c r="D528" s="6">
        <v>563414</v>
      </c>
      <c r="E528" s="6" t="s">
        <v>77</v>
      </c>
      <c r="F528" s="7">
        <v>2</v>
      </c>
      <c r="G528" s="7">
        <v>2</v>
      </c>
      <c r="H528" s="6" t="s">
        <v>31</v>
      </c>
      <c r="I528" s="6" t="s">
        <v>34</v>
      </c>
      <c r="J528" s="18">
        <v>20</v>
      </c>
      <c r="K528" s="18">
        <v>29</v>
      </c>
      <c r="L528" s="18">
        <v>88</v>
      </c>
      <c r="M528" s="18">
        <v>3979.2959999999998</v>
      </c>
      <c r="N528" s="18">
        <v>11</v>
      </c>
      <c r="O528" s="18">
        <v>198.9648</v>
      </c>
      <c r="P528" s="21">
        <v>1.45</v>
      </c>
      <c r="Q528" s="21">
        <v>3.0344827586206895</v>
      </c>
      <c r="R528" s="18">
        <v>995.54599999999982</v>
      </c>
      <c r="S528" s="24">
        <v>0.25018143912893132</v>
      </c>
      <c r="T528" s="18">
        <v>323.64599999999984</v>
      </c>
      <c r="U528" s="24">
        <v>8.1332476900436629E-2</v>
      </c>
      <c r="V528" s="12" cm="1">
        <f t="array" ref="V528">SUMPRODUCT((B528=$B:$B)*(M528&lt;$M:$M))+1</f>
        <v>405</v>
      </c>
    </row>
    <row r="529" spans="1:22" x14ac:dyDescent="0.2">
      <c r="A529" s="14" t="str">
        <f t="shared" si="8"/>
        <v>2023Amy Blye12</v>
      </c>
      <c r="B529" s="5">
        <v>2023</v>
      </c>
      <c r="C529" s="6" t="s">
        <v>61</v>
      </c>
      <c r="D529" s="6">
        <v>615144</v>
      </c>
      <c r="E529" s="6" t="s">
        <v>76</v>
      </c>
      <c r="F529" s="7">
        <v>2</v>
      </c>
      <c r="G529" s="7">
        <v>2</v>
      </c>
      <c r="H529" s="6" t="s">
        <v>31</v>
      </c>
      <c r="I529" s="6" t="s">
        <v>34</v>
      </c>
      <c r="J529" s="18">
        <v>20</v>
      </c>
      <c r="K529" s="18">
        <v>36</v>
      </c>
      <c r="L529" s="18">
        <v>63</v>
      </c>
      <c r="M529" s="18">
        <v>3730.6959999999999</v>
      </c>
      <c r="N529" s="18">
        <v>12</v>
      </c>
      <c r="O529" s="18">
        <v>186.53479999999999</v>
      </c>
      <c r="P529" s="21">
        <v>1.8</v>
      </c>
      <c r="Q529" s="21">
        <v>1.75</v>
      </c>
      <c r="R529" s="18">
        <v>767.94599999999991</v>
      </c>
      <c r="S529" s="24">
        <v>0.20584523638484614</v>
      </c>
      <c r="T529" s="18">
        <v>88.34599999999989</v>
      </c>
      <c r="U529" s="24">
        <v>2.3680835961975968E-2</v>
      </c>
      <c r="V529" s="12" cm="1">
        <f t="array" ref="V529">SUMPRODUCT((B529=$B:$B)*(M529&lt;$M:$M))+1</f>
        <v>409</v>
      </c>
    </row>
    <row r="530" spans="1:22" x14ac:dyDescent="0.2">
      <c r="A530" s="14" t="str">
        <f t="shared" si="8"/>
        <v>2023Amy Blye13</v>
      </c>
      <c r="B530" s="5">
        <v>2023</v>
      </c>
      <c r="C530" s="6" t="s">
        <v>61</v>
      </c>
      <c r="D530" s="6">
        <v>309319</v>
      </c>
      <c r="E530" s="6" t="s">
        <v>74</v>
      </c>
      <c r="F530" s="7">
        <v>2</v>
      </c>
      <c r="G530" s="7">
        <v>2</v>
      </c>
      <c r="H530" s="6" t="s">
        <v>31</v>
      </c>
      <c r="I530" s="6" t="s">
        <v>34</v>
      </c>
      <c r="J530" s="18">
        <v>28</v>
      </c>
      <c r="K530" s="18">
        <v>37</v>
      </c>
      <c r="L530" s="18">
        <v>100</v>
      </c>
      <c r="M530" s="18">
        <v>3471.2</v>
      </c>
      <c r="N530" s="18">
        <v>13</v>
      </c>
      <c r="O530" s="18">
        <v>123.97142857142856</v>
      </c>
      <c r="P530" s="21">
        <v>1.3214285714285714</v>
      </c>
      <c r="Q530" s="21">
        <v>2.7027027027027026</v>
      </c>
      <c r="R530" s="18">
        <v>994.69999999999982</v>
      </c>
      <c r="S530" s="24">
        <v>0.2865579626642083</v>
      </c>
      <c r="T530" s="18">
        <v>57.999999999999773</v>
      </c>
      <c r="U530" s="24">
        <v>1.6708919105784679E-2</v>
      </c>
      <c r="V530" s="12" cm="1">
        <f t="array" ref="V530">SUMPRODUCT((B530=$B:$B)*(M530&lt;$M:$M))+1</f>
        <v>417</v>
      </c>
    </row>
    <row r="531" spans="1:22" x14ac:dyDescent="0.2">
      <c r="A531" s="14" t="str">
        <f t="shared" si="8"/>
        <v>2023Amy Blye14</v>
      </c>
      <c r="B531" s="5">
        <v>2023</v>
      </c>
      <c r="C531" s="6" t="s">
        <v>61</v>
      </c>
      <c r="D531" s="6">
        <v>886262</v>
      </c>
      <c r="E531" s="6" t="s">
        <v>73</v>
      </c>
      <c r="F531" s="7">
        <v>2</v>
      </c>
      <c r="G531" s="7">
        <v>2</v>
      </c>
      <c r="H531" s="6" t="s">
        <v>31</v>
      </c>
      <c r="I531" s="6" t="s">
        <v>34</v>
      </c>
      <c r="J531" s="18">
        <v>19</v>
      </c>
      <c r="K531" s="18">
        <v>46</v>
      </c>
      <c r="L531" s="18">
        <v>73</v>
      </c>
      <c r="M531" s="18">
        <v>3244.2159999999999</v>
      </c>
      <c r="N531" s="18">
        <v>14</v>
      </c>
      <c r="O531" s="18">
        <v>170.74821052631577</v>
      </c>
      <c r="P531" s="21">
        <v>2.4210526315789473</v>
      </c>
      <c r="Q531" s="21">
        <v>1.5869565217391304</v>
      </c>
      <c r="R531" s="18">
        <v>603.46599999999989</v>
      </c>
      <c r="S531" s="24">
        <v>0.18601289186663278</v>
      </c>
      <c r="T531" s="18">
        <v>-55.134000000000128</v>
      </c>
      <c r="U531" s="24">
        <v>-1.6994552767140084E-2</v>
      </c>
      <c r="V531" s="12" cm="1">
        <f t="array" ref="V531">SUMPRODUCT((B531=$B:$B)*(M531&lt;$M:$M))+1</f>
        <v>425</v>
      </c>
    </row>
    <row r="532" spans="1:22" x14ac:dyDescent="0.2">
      <c r="A532" s="14" t="str">
        <f t="shared" si="8"/>
        <v>2023Amy Blye15</v>
      </c>
      <c r="B532" s="5">
        <v>2023</v>
      </c>
      <c r="C532" s="6" t="s">
        <v>61</v>
      </c>
      <c r="D532" s="6">
        <v>873602</v>
      </c>
      <c r="E532" s="6" t="s">
        <v>63</v>
      </c>
      <c r="F532" s="7">
        <v>2</v>
      </c>
      <c r="G532" s="7">
        <v>2</v>
      </c>
      <c r="H532" s="6" t="s">
        <v>31</v>
      </c>
      <c r="I532" s="6" t="s">
        <v>34</v>
      </c>
      <c r="J532" s="18">
        <v>32</v>
      </c>
      <c r="K532" s="18">
        <v>32</v>
      </c>
      <c r="L532" s="18">
        <v>59</v>
      </c>
      <c r="M532" s="18">
        <v>2624.328</v>
      </c>
      <c r="N532" s="18">
        <v>15</v>
      </c>
      <c r="O532" s="18">
        <v>82.010249999999999</v>
      </c>
      <c r="P532" s="21">
        <v>1</v>
      </c>
      <c r="Q532" s="21">
        <v>1.84375</v>
      </c>
      <c r="R532" s="18">
        <v>798.07799999999997</v>
      </c>
      <c r="S532" s="24">
        <v>0.30410756582256487</v>
      </c>
      <c r="T532" s="18">
        <v>-261.12200000000007</v>
      </c>
      <c r="U532" s="24">
        <v>-9.950051975210418E-2</v>
      </c>
      <c r="V532" s="12" cm="1">
        <f t="array" ref="V532">SUMPRODUCT((B532=$B:$B)*(M532&lt;$M:$M))+1</f>
        <v>439</v>
      </c>
    </row>
    <row r="533" spans="1:22" x14ac:dyDescent="0.2">
      <c r="A533" s="14" t="str">
        <f t="shared" si="8"/>
        <v>2023Amy Blye16</v>
      </c>
      <c r="B533" s="5">
        <v>2023</v>
      </c>
      <c r="C533" s="6" t="s">
        <v>61</v>
      </c>
      <c r="D533" s="6">
        <v>141852</v>
      </c>
      <c r="E533" s="6" t="s">
        <v>78</v>
      </c>
      <c r="F533" s="7">
        <v>2</v>
      </c>
      <c r="G533" s="7">
        <v>2</v>
      </c>
      <c r="H533" s="6" t="s">
        <v>31</v>
      </c>
      <c r="I533" s="6" t="s">
        <v>34</v>
      </c>
      <c r="J533" s="18">
        <v>4</v>
      </c>
      <c r="K533" s="18">
        <v>4</v>
      </c>
      <c r="L533" s="18">
        <v>24</v>
      </c>
      <c r="M533" s="18">
        <v>1663.808</v>
      </c>
      <c r="N533" s="18">
        <v>16</v>
      </c>
      <c r="O533" s="18">
        <v>415.952</v>
      </c>
      <c r="P533" s="21">
        <v>1</v>
      </c>
      <c r="Q533" s="21">
        <v>6</v>
      </c>
      <c r="R533" s="18">
        <v>366.30799999999999</v>
      </c>
      <c r="S533" s="24">
        <v>0.2201624225872216</v>
      </c>
      <c r="T533" s="18">
        <v>233.90799999999999</v>
      </c>
      <c r="U533" s="24">
        <v>0.14058593299226832</v>
      </c>
      <c r="V533" s="12" cm="1">
        <f t="array" ref="V533">SUMPRODUCT((B533=$B:$B)*(M533&lt;$M:$M))+1</f>
        <v>472</v>
      </c>
    </row>
    <row r="534" spans="1:22" x14ac:dyDescent="0.2">
      <c r="A534" s="14" t="str">
        <f t="shared" si="8"/>
        <v>2023Aria Langston1</v>
      </c>
      <c r="B534" s="5">
        <v>2023</v>
      </c>
      <c r="C534" s="6" t="s">
        <v>444</v>
      </c>
      <c r="D534" s="6">
        <v>858490</v>
      </c>
      <c r="E534" s="6" t="s">
        <v>445</v>
      </c>
      <c r="F534" s="7">
        <v>5</v>
      </c>
      <c r="G534" s="7">
        <v>2</v>
      </c>
      <c r="H534" s="6" t="s">
        <v>22</v>
      </c>
      <c r="I534" s="6" t="s">
        <v>29</v>
      </c>
      <c r="J534" s="18">
        <v>189</v>
      </c>
      <c r="K534" s="18">
        <v>511</v>
      </c>
      <c r="L534" s="18">
        <v>2045</v>
      </c>
      <c r="M534" s="18">
        <v>72597.33</v>
      </c>
      <c r="N534" s="18">
        <v>1</v>
      </c>
      <c r="O534" s="18">
        <v>384.11285714285714</v>
      </c>
      <c r="P534" s="21">
        <v>2.7037037037037037</v>
      </c>
      <c r="Q534" s="21">
        <v>4.0019569471624266</v>
      </c>
      <c r="R534" s="18">
        <v>-3076.4199999999983</v>
      </c>
      <c r="S534" s="24">
        <v>-4.237648960368099E-2</v>
      </c>
      <c r="T534" s="18">
        <v>-9921.5799999999981</v>
      </c>
      <c r="U534" s="24">
        <v>-0.13666590768558565</v>
      </c>
      <c r="V534" s="12" cm="1">
        <f t="array" ref="V534">SUMPRODUCT((B534=$B:$B)*(M534&lt;$M:$M))+1</f>
        <v>85</v>
      </c>
    </row>
    <row r="535" spans="1:22" x14ac:dyDescent="0.2">
      <c r="A535" s="14" t="str">
        <f t="shared" si="8"/>
        <v>2023Aria Langston2</v>
      </c>
      <c r="B535" s="5">
        <v>2023</v>
      </c>
      <c r="C535" s="6" t="s">
        <v>444</v>
      </c>
      <c r="D535" s="6">
        <v>351916</v>
      </c>
      <c r="E535" s="6" t="s">
        <v>446</v>
      </c>
      <c r="F535" s="7">
        <v>5</v>
      </c>
      <c r="G535" s="7">
        <v>5</v>
      </c>
      <c r="H535" s="6" t="s">
        <v>31</v>
      </c>
      <c r="I535" s="6" t="s">
        <v>29</v>
      </c>
      <c r="J535" s="18">
        <v>49</v>
      </c>
      <c r="K535" s="18">
        <v>209</v>
      </c>
      <c r="L535" s="18">
        <v>717</v>
      </c>
      <c r="M535" s="18">
        <v>30572.169000000002</v>
      </c>
      <c r="N535" s="18">
        <v>2</v>
      </c>
      <c r="O535" s="18">
        <v>623.92181632653069</v>
      </c>
      <c r="P535" s="21">
        <v>4.2653061224489797</v>
      </c>
      <c r="Q535" s="21">
        <v>3.4306220095693778</v>
      </c>
      <c r="R535" s="18">
        <v>4307.4190000000017</v>
      </c>
      <c r="S535" s="24">
        <v>0.14089347079037806</v>
      </c>
      <c r="T535" s="18">
        <v>2444.0290000000014</v>
      </c>
      <c r="U535" s="24">
        <v>7.9942937643711215E-2</v>
      </c>
      <c r="V535" s="12" cm="1">
        <f t="array" ref="V535">SUMPRODUCT((B535=$B:$B)*(M535&lt;$M:$M))+1</f>
        <v>174</v>
      </c>
    </row>
    <row r="536" spans="1:22" x14ac:dyDescent="0.2">
      <c r="A536" s="14" t="str">
        <f t="shared" si="8"/>
        <v>2023Aria Langston3</v>
      </c>
      <c r="B536" s="5">
        <v>2023</v>
      </c>
      <c r="C536" s="6" t="s">
        <v>444</v>
      </c>
      <c r="D536" s="6">
        <v>480813</v>
      </c>
      <c r="E536" s="6" t="s">
        <v>447</v>
      </c>
      <c r="F536" s="7">
        <v>5</v>
      </c>
      <c r="G536" s="7">
        <v>5</v>
      </c>
      <c r="H536" s="6" t="s">
        <v>31</v>
      </c>
      <c r="I536" s="6" t="s">
        <v>29</v>
      </c>
      <c r="J536" s="18">
        <v>83</v>
      </c>
      <c r="K536" s="18">
        <v>92</v>
      </c>
      <c r="L536" s="18">
        <v>470</v>
      </c>
      <c r="M536" s="18">
        <v>20573.495999999999</v>
      </c>
      <c r="N536" s="18">
        <v>3</v>
      </c>
      <c r="O536" s="18">
        <v>247.87344578313252</v>
      </c>
      <c r="P536" s="21">
        <v>1.1084337349397591</v>
      </c>
      <c r="Q536" s="21">
        <v>5.1086956521739131</v>
      </c>
      <c r="R536" s="18">
        <v>3746.4959999999992</v>
      </c>
      <c r="S536" s="24">
        <v>0.18210303197861946</v>
      </c>
      <c r="T536" s="18">
        <v>897.09599999999909</v>
      </c>
      <c r="U536" s="24">
        <v>4.3604451085999148E-2</v>
      </c>
      <c r="V536" s="12" cm="1">
        <f t="array" ref="V536">SUMPRODUCT((B536=$B:$B)*(M536&lt;$M:$M))+1</f>
        <v>212</v>
      </c>
    </row>
    <row r="537" spans="1:22" x14ac:dyDescent="0.2">
      <c r="A537" s="14" t="str">
        <f t="shared" si="8"/>
        <v>2023Aria Langston4</v>
      </c>
      <c r="B537" s="5">
        <v>2023</v>
      </c>
      <c r="C537" s="6" t="s">
        <v>444</v>
      </c>
      <c r="D537" s="6">
        <v>587622</v>
      </c>
      <c r="E537" s="6" t="s">
        <v>448</v>
      </c>
      <c r="F537" s="7">
        <v>5</v>
      </c>
      <c r="G537" s="7">
        <v>5</v>
      </c>
      <c r="H537" s="6" t="s">
        <v>31</v>
      </c>
      <c r="I537" s="6" t="s">
        <v>34</v>
      </c>
      <c r="J537" s="18">
        <v>69</v>
      </c>
      <c r="K537" s="18">
        <v>134</v>
      </c>
      <c r="L537" s="18">
        <v>242</v>
      </c>
      <c r="M537" s="18">
        <v>8128.2120000000004</v>
      </c>
      <c r="N537" s="18">
        <v>4</v>
      </c>
      <c r="O537" s="18">
        <v>117.80017391304348</v>
      </c>
      <c r="P537" s="21">
        <v>1.9420289855072463</v>
      </c>
      <c r="Q537" s="21">
        <v>1.8059701492537314</v>
      </c>
      <c r="R537" s="18">
        <v>1145.2120000000004</v>
      </c>
      <c r="S537" s="24">
        <v>0.14089347079037806</v>
      </c>
      <c r="T537" s="18">
        <v>-1290.6979999999994</v>
      </c>
      <c r="U537" s="24">
        <v>-0.15879236417554063</v>
      </c>
      <c r="V537" s="12" cm="1">
        <f t="array" ref="V537">SUMPRODUCT((B537=$B:$B)*(M537&lt;$M:$M))+1</f>
        <v>326</v>
      </c>
    </row>
    <row r="538" spans="1:22" x14ac:dyDescent="0.2">
      <c r="A538" s="14" t="str">
        <f t="shared" si="8"/>
        <v>2023Aria Langston5</v>
      </c>
      <c r="B538" s="5">
        <v>2023</v>
      </c>
      <c r="C538" s="6" t="s">
        <v>444</v>
      </c>
      <c r="D538" s="6">
        <v>553736</v>
      </c>
      <c r="E538" s="6" t="s">
        <v>449</v>
      </c>
      <c r="F538" s="7">
        <v>5</v>
      </c>
      <c r="G538" s="7">
        <v>5</v>
      </c>
      <c r="H538" s="6" t="s">
        <v>31</v>
      </c>
      <c r="I538" s="6" t="s">
        <v>34</v>
      </c>
      <c r="J538" s="18">
        <v>17</v>
      </c>
      <c r="K538" s="18">
        <v>33</v>
      </c>
      <c r="L538" s="18">
        <v>72</v>
      </c>
      <c r="M538" s="18">
        <v>4319.424</v>
      </c>
      <c r="N538" s="18">
        <v>5</v>
      </c>
      <c r="O538" s="18">
        <v>254.08376470588234</v>
      </c>
      <c r="P538" s="21">
        <v>1.9411764705882353</v>
      </c>
      <c r="Q538" s="21">
        <v>2.1818181818181817</v>
      </c>
      <c r="R538" s="18">
        <v>884.17399999999998</v>
      </c>
      <c r="S538" s="24">
        <v>0.20469720036745639</v>
      </c>
      <c r="T538" s="18">
        <v>283.57399999999996</v>
      </c>
      <c r="U538" s="24">
        <v>6.5650883080707045E-2</v>
      </c>
      <c r="V538" s="12" cm="1">
        <f t="array" ref="V538">SUMPRODUCT((B538=$B:$B)*(M538&lt;$M:$M))+1</f>
        <v>395</v>
      </c>
    </row>
    <row r="539" spans="1:22" x14ac:dyDescent="0.2">
      <c r="A539" s="14" t="str">
        <f t="shared" si="8"/>
        <v>2023Aria Langston6</v>
      </c>
      <c r="B539" s="5">
        <v>2023</v>
      </c>
      <c r="C539" s="6" t="s">
        <v>444</v>
      </c>
      <c r="D539" s="6">
        <v>578075</v>
      </c>
      <c r="E539" s="6" t="s">
        <v>450</v>
      </c>
      <c r="F539" s="7">
        <v>5</v>
      </c>
      <c r="G539" s="7">
        <v>5</v>
      </c>
      <c r="H539" s="6" t="s">
        <v>31</v>
      </c>
      <c r="I539" s="6" t="s">
        <v>34</v>
      </c>
      <c r="J539" s="18">
        <v>11</v>
      </c>
      <c r="K539" s="18">
        <v>11</v>
      </c>
      <c r="L539" s="18">
        <v>20</v>
      </c>
      <c r="M539" s="18">
        <v>605.44000000000005</v>
      </c>
      <c r="N539" s="18">
        <v>6</v>
      </c>
      <c r="O539" s="18">
        <v>55.040000000000006</v>
      </c>
      <c r="P539" s="21">
        <v>1</v>
      </c>
      <c r="Q539" s="21">
        <v>1.8181818181818181</v>
      </c>
      <c r="R539" s="18">
        <v>165.94000000000005</v>
      </c>
      <c r="S539" s="24">
        <v>0.27408165961945036</v>
      </c>
      <c r="T539" s="18">
        <v>-210.25999999999993</v>
      </c>
      <c r="U539" s="24">
        <v>-0.34728461945031697</v>
      </c>
      <c r="V539" s="12" cm="1">
        <f t="array" ref="V539">SUMPRODUCT((B539=$B:$B)*(M539&lt;$M:$M))+1</f>
        <v>503</v>
      </c>
    </row>
    <row r="540" spans="1:22" x14ac:dyDescent="0.2">
      <c r="A540" s="14" t="str">
        <f t="shared" si="8"/>
        <v>2023Aria Langston7</v>
      </c>
      <c r="B540" s="5">
        <v>2023</v>
      </c>
      <c r="C540" s="6" t="s">
        <v>444</v>
      </c>
      <c r="D540" s="6">
        <v>524048</v>
      </c>
      <c r="E540" s="6" t="s">
        <v>451</v>
      </c>
      <c r="F540" s="7">
        <v>5</v>
      </c>
      <c r="G540" s="7">
        <v>1</v>
      </c>
      <c r="H540" s="6" t="s">
        <v>22</v>
      </c>
      <c r="I540" s="6" t="s">
        <v>34</v>
      </c>
      <c r="J540" s="18">
        <v>5</v>
      </c>
      <c r="K540" s="18">
        <v>5</v>
      </c>
      <c r="L540" s="18">
        <v>5</v>
      </c>
      <c r="M540" s="18">
        <v>250.26</v>
      </c>
      <c r="N540" s="18">
        <v>7</v>
      </c>
      <c r="O540" s="18">
        <v>50.052</v>
      </c>
      <c r="P540" s="21">
        <v>1</v>
      </c>
      <c r="Q540" s="21">
        <v>1</v>
      </c>
      <c r="R540" s="18">
        <v>35.259999999999991</v>
      </c>
      <c r="S540" s="24">
        <v>0.14089347079037798</v>
      </c>
      <c r="T540" s="18">
        <v>-135.74</v>
      </c>
      <c r="U540" s="24">
        <v>-0.54239590825541439</v>
      </c>
      <c r="V540" s="12" cm="1">
        <f t="array" ref="V540">SUMPRODUCT((B540=$B:$B)*(M540&lt;$M:$M))+1</f>
        <v>511</v>
      </c>
    </row>
    <row r="541" spans="1:22" x14ac:dyDescent="0.2">
      <c r="A541" s="14" t="str">
        <f t="shared" si="8"/>
        <v>2023Benny Wilder1</v>
      </c>
      <c r="B541" s="5">
        <v>2023</v>
      </c>
      <c r="C541" s="6" t="s">
        <v>79</v>
      </c>
      <c r="D541" s="6">
        <v>755161</v>
      </c>
      <c r="E541" s="6" t="s">
        <v>80</v>
      </c>
      <c r="F541" s="7">
        <v>1</v>
      </c>
      <c r="G541" s="7">
        <v>1</v>
      </c>
      <c r="H541" s="6" t="s">
        <v>31</v>
      </c>
      <c r="I541" s="6" t="s">
        <v>23</v>
      </c>
      <c r="J541" s="18">
        <v>145</v>
      </c>
      <c r="K541" s="18">
        <v>1068</v>
      </c>
      <c r="L541" s="18">
        <v>5865</v>
      </c>
      <c r="M541" s="18">
        <v>226221.5845</v>
      </c>
      <c r="N541" s="18">
        <v>1</v>
      </c>
      <c r="O541" s="18">
        <v>1560.1488586206897</v>
      </c>
      <c r="P541" s="21">
        <v>7.36551724137931</v>
      </c>
      <c r="Q541" s="21">
        <v>5.4915730337078648</v>
      </c>
      <c r="R541" s="18">
        <v>17144.334499999997</v>
      </c>
      <c r="S541" s="24">
        <v>7.5785582255083167E-2</v>
      </c>
      <c r="T541" s="18">
        <v>11511.384499999996</v>
      </c>
      <c r="U541" s="24">
        <v>5.088543838751159E-2</v>
      </c>
      <c r="V541" s="12" cm="1">
        <f t="array" ref="V541">SUMPRODUCT((B541=$B:$B)*(M541&lt;$M:$M))+1</f>
        <v>10</v>
      </c>
    </row>
    <row r="542" spans="1:22" x14ac:dyDescent="0.2">
      <c r="A542" s="14" t="str">
        <f t="shared" si="8"/>
        <v>2023Benny Wilder2</v>
      </c>
      <c r="B542" s="5">
        <v>2023</v>
      </c>
      <c r="C542" s="6" t="s">
        <v>79</v>
      </c>
      <c r="D542" s="6">
        <v>545957</v>
      </c>
      <c r="E542" s="6" t="s">
        <v>81</v>
      </c>
      <c r="F542" s="7">
        <v>1</v>
      </c>
      <c r="G542" s="7">
        <v>1</v>
      </c>
      <c r="H542" s="6" t="s">
        <v>31</v>
      </c>
      <c r="I542" s="6" t="s">
        <v>23</v>
      </c>
      <c r="J542" s="18">
        <v>204</v>
      </c>
      <c r="K542" s="18">
        <v>457</v>
      </c>
      <c r="L542" s="18">
        <v>4141</v>
      </c>
      <c r="M542" s="18">
        <v>156054.696</v>
      </c>
      <c r="N542" s="18">
        <v>2</v>
      </c>
      <c r="O542" s="18">
        <v>764.97399999999993</v>
      </c>
      <c r="P542" s="21">
        <v>2.2401960784313726</v>
      </c>
      <c r="Q542" s="21">
        <v>9.0612691466083159</v>
      </c>
      <c r="R542" s="18">
        <v>11826.695999999996</v>
      </c>
      <c r="S542" s="24">
        <v>7.5785582255083153E-2</v>
      </c>
      <c r="T542" s="18">
        <v>5003.2959999999966</v>
      </c>
      <c r="U542" s="24">
        <v>3.2061169117268966E-2</v>
      </c>
      <c r="V542" s="12" cm="1">
        <f t="array" ref="V542">SUMPRODUCT((B542=$B:$B)*(M542&lt;$M:$M))+1</f>
        <v>28</v>
      </c>
    </row>
    <row r="543" spans="1:22" x14ac:dyDescent="0.2">
      <c r="A543" s="14" t="str">
        <f t="shared" si="8"/>
        <v>2023Benny Wilder3</v>
      </c>
      <c r="B543" s="5">
        <v>2023</v>
      </c>
      <c r="C543" s="6" t="s">
        <v>79</v>
      </c>
      <c r="D543" s="6">
        <v>333866</v>
      </c>
      <c r="E543" s="6" t="s">
        <v>83</v>
      </c>
      <c r="F543" s="7">
        <v>1</v>
      </c>
      <c r="G543" s="7">
        <v>3</v>
      </c>
      <c r="H543" s="6" t="s">
        <v>22</v>
      </c>
      <c r="I543" s="6" t="s">
        <v>25</v>
      </c>
      <c r="J543" s="18">
        <v>55</v>
      </c>
      <c r="K543" s="18">
        <v>482</v>
      </c>
      <c r="L543" s="18">
        <v>3756</v>
      </c>
      <c r="M543" s="18">
        <v>143312.32639999999</v>
      </c>
      <c r="N543" s="18">
        <v>3</v>
      </c>
      <c r="O543" s="18">
        <v>2605.6786618181818</v>
      </c>
      <c r="P543" s="21">
        <v>8.7636363636363637</v>
      </c>
      <c r="Q543" s="21">
        <v>7.7925311203319501</v>
      </c>
      <c r="R543" s="18">
        <v>6720.3263999999908</v>
      </c>
      <c r="S543" s="24">
        <v>4.6892870758673211E-2</v>
      </c>
      <c r="T543" s="18">
        <v>4526.5563999999904</v>
      </c>
      <c r="U543" s="24">
        <v>3.1585255181510966E-2</v>
      </c>
      <c r="V543" s="12" cm="1">
        <f t="array" ref="V543">SUMPRODUCT((B543=$B:$B)*(M543&lt;$M:$M))+1</f>
        <v>33</v>
      </c>
    </row>
    <row r="544" spans="1:22" x14ac:dyDescent="0.2">
      <c r="A544" s="14" t="str">
        <f t="shared" si="8"/>
        <v>2023Benny Wilder4</v>
      </c>
      <c r="B544" s="5">
        <v>2023</v>
      </c>
      <c r="C544" s="6" t="s">
        <v>79</v>
      </c>
      <c r="D544" s="6">
        <v>866033</v>
      </c>
      <c r="E544" s="6" t="s">
        <v>82</v>
      </c>
      <c r="F544" s="7">
        <v>1</v>
      </c>
      <c r="G544" s="7">
        <v>4</v>
      </c>
      <c r="H544" s="6" t="s">
        <v>22</v>
      </c>
      <c r="I544" s="6" t="s">
        <v>25</v>
      </c>
      <c r="J544" s="18">
        <v>127</v>
      </c>
      <c r="K544" s="18">
        <v>495</v>
      </c>
      <c r="L544" s="18">
        <v>2517</v>
      </c>
      <c r="M544" s="18">
        <v>104832.9359</v>
      </c>
      <c r="N544" s="18">
        <v>4</v>
      </c>
      <c r="O544" s="18">
        <v>825.4561881889764</v>
      </c>
      <c r="P544" s="21">
        <v>3.8976377952755907</v>
      </c>
      <c r="Q544" s="21">
        <v>5.084848484848485</v>
      </c>
      <c r="R544" s="18">
        <v>4523.9358999999968</v>
      </c>
      <c r="S544" s="24">
        <v>4.3153765189933947E-2</v>
      </c>
      <c r="T544" s="18">
        <v>50.685899999996764</v>
      </c>
      <c r="U544" s="24">
        <v>4.8349213503231446E-4</v>
      </c>
      <c r="V544" s="12" cm="1">
        <f t="array" ref="V544">SUMPRODUCT((B544=$B:$B)*(M544&lt;$M:$M))+1</f>
        <v>52</v>
      </c>
    </row>
    <row r="545" spans="1:22" x14ac:dyDescent="0.2">
      <c r="A545" s="14" t="str">
        <f t="shared" si="8"/>
        <v>2023Benny Wilder5</v>
      </c>
      <c r="B545" s="5">
        <v>2023</v>
      </c>
      <c r="C545" s="6" t="s">
        <v>79</v>
      </c>
      <c r="D545" s="6">
        <v>399454</v>
      </c>
      <c r="E545" s="6" t="s">
        <v>84</v>
      </c>
      <c r="F545" s="7">
        <v>1</v>
      </c>
      <c r="G545" s="7">
        <v>1</v>
      </c>
      <c r="H545" s="6" t="s">
        <v>31</v>
      </c>
      <c r="I545" s="6" t="s">
        <v>29</v>
      </c>
      <c r="J545" s="18">
        <v>232</v>
      </c>
      <c r="K545" s="18">
        <v>486</v>
      </c>
      <c r="L545" s="18">
        <v>1609</v>
      </c>
      <c r="M545" s="18">
        <v>61259.664199999999</v>
      </c>
      <c r="N545" s="18">
        <v>5</v>
      </c>
      <c r="O545" s="18">
        <v>264.05027672413792</v>
      </c>
      <c r="P545" s="21">
        <v>2.0948275862068964</v>
      </c>
      <c r="Q545" s="21">
        <v>3.3106995884773665</v>
      </c>
      <c r="R545" s="18">
        <v>2827.4141999999993</v>
      </c>
      <c r="S545" s="24">
        <v>4.615458208796383E-2</v>
      </c>
      <c r="T545" s="18">
        <v>-4894.7858000000006</v>
      </c>
      <c r="U545" s="24">
        <v>-7.9902262996733836E-2</v>
      </c>
      <c r="V545" s="12" cm="1">
        <f t="array" ref="V545">SUMPRODUCT((B545=$B:$B)*(M545&lt;$M:$M))+1</f>
        <v>105</v>
      </c>
    </row>
    <row r="546" spans="1:22" x14ac:dyDescent="0.2">
      <c r="A546" s="14" t="str">
        <f t="shared" si="8"/>
        <v>2023Benny Wilder6</v>
      </c>
      <c r="B546" s="5">
        <v>2023</v>
      </c>
      <c r="C546" s="6" t="s">
        <v>79</v>
      </c>
      <c r="D546" s="6">
        <v>107439</v>
      </c>
      <c r="E546" s="6" t="s">
        <v>85</v>
      </c>
      <c r="F546" s="7">
        <v>1</v>
      </c>
      <c r="G546" s="7">
        <v>4</v>
      </c>
      <c r="H546" s="6" t="s">
        <v>22</v>
      </c>
      <c r="I546" s="6" t="s">
        <v>29</v>
      </c>
      <c r="J546" s="18">
        <v>132</v>
      </c>
      <c r="K546" s="18">
        <v>343</v>
      </c>
      <c r="L546" s="18">
        <v>1282</v>
      </c>
      <c r="M546" s="18">
        <v>47613.707999999999</v>
      </c>
      <c r="N546" s="18">
        <v>6</v>
      </c>
      <c r="O546" s="18">
        <v>360.70990909090909</v>
      </c>
      <c r="P546" s="21">
        <v>2.5984848484848486</v>
      </c>
      <c r="Q546" s="21">
        <v>3.7376093294460642</v>
      </c>
      <c r="R546" s="18">
        <v>-1659.7920000000013</v>
      </c>
      <c r="S546" s="24">
        <v>-3.4859540870036863E-2</v>
      </c>
      <c r="T546" s="18">
        <v>-6124.6920000000009</v>
      </c>
      <c r="U546" s="24">
        <v>-0.12863295587060772</v>
      </c>
      <c r="V546" s="12" cm="1">
        <f t="array" ref="V546">SUMPRODUCT((B546=$B:$B)*(M546&lt;$M:$M))+1</f>
        <v>135</v>
      </c>
    </row>
    <row r="547" spans="1:22" x14ac:dyDescent="0.2">
      <c r="A547" s="14" t="str">
        <f t="shared" si="8"/>
        <v>2023Bill Hampton1</v>
      </c>
      <c r="B547" s="5">
        <v>2023</v>
      </c>
      <c r="C547" s="6" t="s">
        <v>87</v>
      </c>
      <c r="D547" s="6">
        <v>205478</v>
      </c>
      <c r="E547" s="6" t="s">
        <v>21</v>
      </c>
      <c r="F547" s="7">
        <v>4</v>
      </c>
      <c r="G547" s="7">
        <v>4</v>
      </c>
      <c r="H547" s="6" t="s">
        <v>22</v>
      </c>
      <c r="I547" s="6" t="s">
        <v>23</v>
      </c>
      <c r="J547" s="18">
        <v>248</v>
      </c>
      <c r="K547" s="18">
        <v>730</v>
      </c>
      <c r="L547" s="18">
        <v>5607</v>
      </c>
      <c r="M547" s="18">
        <v>233255.67480000001</v>
      </c>
      <c r="N547" s="18">
        <v>1</v>
      </c>
      <c r="O547" s="18">
        <v>940.54707580645163</v>
      </c>
      <c r="P547" s="21">
        <v>2.943548387096774</v>
      </c>
      <c r="Q547" s="21">
        <v>7.6808219178082195</v>
      </c>
      <c r="R547" s="18">
        <v>20896.174800000008</v>
      </c>
      <c r="S547" s="24">
        <v>8.9584850691915546E-2</v>
      </c>
      <c r="T547" s="18">
        <v>13232.674800000008</v>
      </c>
      <c r="U547" s="24">
        <v>5.6730344551514454E-2</v>
      </c>
      <c r="V547" s="12" cm="1">
        <f t="array" ref="V547">SUMPRODUCT((B547=$B:$B)*(M547&lt;$M:$M))+1</f>
        <v>9</v>
      </c>
    </row>
    <row r="548" spans="1:22" x14ac:dyDescent="0.2">
      <c r="A548" s="14" t="str">
        <f t="shared" si="8"/>
        <v>2023Bill Hampton2</v>
      </c>
      <c r="B548" s="5">
        <v>2023</v>
      </c>
      <c r="C548" s="6" t="s">
        <v>87</v>
      </c>
      <c r="D548" s="6">
        <v>998761</v>
      </c>
      <c r="E548" s="6" t="s">
        <v>88</v>
      </c>
      <c r="F548" s="7">
        <v>4</v>
      </c>
      <c r="G548" s="7">
        <v>4</v>
      </c>
      <c r="H548" s="6" t="s">
        <v>31</v>
      </c>
      <c r="I548" s="6" t="s">
        <v>23</v>
      </c>
      <c r="J548" s="18">
        <v>228</v>
      </c>
      <c r="K548" s="18">
        <v>1109</v>
      </c>
      <c r="L548" s="18">
        <v>5883</v>
      </c>
      <c r="M548" s="18">
        <v>223043.06049999999</v>
      </c>
      <c r="N548" s="18">
        <v>2</v>
      </c>
      <c r="O548" s="18">
        <v>978.2590372807017</v>
      </c>
      <c r="P548" s="21">
        <v>4.8640350877192979</v>
      </c>
      <c r="Q548" s="21">
        <v>5.3047790802524801</v>
      </c>
      <c r="R548" s="18">
        <v>8694.0604999999923</v>
      </c>
      <c r="S548" s="24">
        <v>3.897929162427357E-2</v>
      </c>
      <c r="T548" s="18">
        <v>1226.5604999999923</v>
      </c>
      <c r="U548" s="24">
        <v>5.4992094228369518E-3</v>
      </c>
      <c r="V548" s="12" cm="1">
        <f t="array" ref="V548">SUMPRODUCT((B548=$B:$B)*(M548&lt;$M:$M))+1</f>
        <v>12</v>
      </c>
    </row>
    <row r="549" spans="1:22" x14ac:dyDescent="0.2">
      <c r="A549" s="14" t="str">
        <f t="shared" si="8"/>
        <v>2023Bill Hampton3</v>
      </c>
      <c r="B549" s="5">
        <v>2023</v>
      </c>
      <c r="C549" s="6" t="s">
        <v>87</v>
      </c>
      <c r="D549" s="6">
        <v>652151</v>
      </c>
      <c r="E549" s="6" t="s">
        <v>91</v>
      </c>
      <c r="F549" s="7">
        <v>4</v>
      </c>
      <c r="G549" s="7">
        <v>4</v>
      </c>
      <c r="H549" s="6" t="s">
        <v>22</v>
      </c>
      <c r="I549" s="6" t="s">
        <v>29</v>
      </c>
      <c r="J549" s="18">
        <v>248</v>
      </c>
      <c r="K549" s="18">
        <v>440</v>
      </c>
      <c r="L549" s="18">
        <v>1566</v>
      </c>
      <c r="M549" s="18">
        <v>58889.787000000098</v>
      </c>
      <c r="N549" s="18">
        <v>3</v>
      </c>
      <c r="O549" s="18">
        <v>237.45881854838748</v>
      </c>
      <c r="P549" s="21">
        <v>1.7741935483870968</v>
      </c>
      <c r="Q549" s="21">
        <v>3.5590909090909091</v>
      </c>
      <c r="R549" s="18">
        <v>-7977.2129999999015</v>
      </c>
      <c r="S549" s="24">
        <v>-0.1354600416537402</v>
      </c>
      <c r="T549" s="18">
        <v>-15359.212999999902</v>
      </c>
      <c r="U549" s="24">
        <v>-0.26081284688633488</v>
      </c>
      <c r="V549" s="12" cm="1">
        <f t="array" ref="V549">SUMPRODUCT((B549=$B:$B)*(M549&lt;$M:$M))+1</f>
        <v>114</v>
      </c>
    </row>
    <row r="550" spans="1:22" x14ac:dyDescent="0.2">
      <c r="A550" s="14" t="str">
        <f t="shared" si="8"/>
        <v>2023Caleb Thorne1</v>
      </c>
      <c r="B550" s="5">
        <v>2023</v>
      </c>
      <c r="C550" s="6" t="s">
        <v>452</v>
      </c>
      <c r="D550" s="6">
        <v>439017</v>
      </c>
      <c r="E550" s="6" t="s">
        <v>453</v>
      </c>
      <c r="F550" s="7">
        <v>6</v>
      </c>
      <c r="G550" s="7">
        <v>3</v>
      </c>
      <c r="H550" s="6" t="s">
        <v>22</v>
      </c>
      <c r="I550" s="6" t="s">
        <v>29</v>
      </c>
      <c r="J550" s="18">
        <v>49</v>
      </c>
      <c r="K550" s="18">
        <v>323</v>
      </c>
      <c r="L550" s="18">
        <v>1679</v>
      </c>
      <c r="M550" s="18">
        <v>70253.120500000005</v>
      </c>
      <c r="N550" s="18">
        <v>1</v>
      </c>
      <c r="O550" s="18">
        <v>1433.7371530612245</v>
      </c>
      <c r="P550" s="21">
        <v>6.591836734693878</v>
      </c>
      <c r="Q550" s="21">
        <v>5.1981424148606807</v>
      </c>
      <c r="R550" s="18">
        <v>3294.3705000000045</v>
      </c>
      <c r="S550" s="24">
        <v>4.6892870758673336E-2</v>
      </c>
      <c r="T550" s="18">
        <v>1303.3405000000046</v>
      </c>
      <c r="U550" s="24">
        <v>1.8552065598281924E-2</v>
      </c>
      <c r="V550" s="12" cm="1">
        <f t="array" ref="V550">SUMPRODUCT((B550=$B:$B)*(M550&lt;$M:$M))+1</f>
        <v>90</v>
      </c>
    </row>
    <row r="551" spans="1:22" x14ac:dyDescent="0.2">
      <c r="A551" s="14" t="str">
        <f t="shared" si="8"/>
        <v>2023Caleb Thorne2</v>
      </c>
      <c r="B551" s="5">
        <v>2023</v>
      </c>
      <c r="C551" s="6" t="s">
        <v>452</v>
      </c>
      <c r="D551" s="6">
        <v>879102</v>
      </c>
      <c r="E551" s="6" t="s">
        <v>454</v>
      </c>
      <c r="F551" s="7">
        <v>6</v>
      </c>
      <c r="G551" s="7">
        <v>6</v>
      </c>
      <c r="H551" s="6" t="s">
        <v>31</v>
      </c>
      <c r="I551" s="6" t="s">
        <v>29</v>
      </c>
      <c r="J551" s="18">
        <v>66</v>
      </c>
      <c r="K551" s="18">
        <v>256</v>
      </c>
      <c r="L551" s="18">
        <v>1270</v>
      </c>
      <c r="M551" s="18">
        <v>53315.495999999999</v>
      </c>
      <c r="N551" s="18">
        <v>2</v>
      </c>
      <c r="O551" s="18">
        <v>807.81054545454549</v>
      </c>
      <c r="P551" s="21">
        <v>3.8787878787878789</v>
      </c>
      <c r="Q551" s="21">
        <v>4.9609375</v>
      </c>
      <c r="R551" s="18">
        <v>7306.9959999999992</v>
      </c>
      <c r="S551" s="24">
        <v>0.13705201204542858</v>
      </c>
      <c r="T551" s="18">
        <v>4825.3359999999993</v>
      </c>
      <c r="U551" s="24">
        <v>9.0505319504108131E-2</v>
      </c>
      <c r="V551" s="12" cm="1">
        <f t="array" ref="V551">SUMPRODUCT((B551=$B:$B)*(M551&lt;$M:$M))+1</f>
        <v>126</v>
      </c>
    </row>
    <row r="552" spans="1:22" x14ac:dyDescent="0.2">
      <c r="A552" s="14" t="str">
        <f t="shared" si="8"/>
        <v>2023Caleb Thorne3</v>
      </c>
      <c r="B552" s="5">
        <v>2023</v>
      </c>
      <c r="C552" s="6" t="s">
        <v>452</v>
      </c>
      <c r="D552" s="6">
        <v>754348</v>
      </c>
      <c r="E552" s="6" t="s">
        <v>455</v>
      </c>
      <c r="F552" s="7">
        <v>6</v>
      </c>
      <c r="G552" s="7">
        <v>6</v>
      </c>
      <c r="H552" s="6" t="s">
        <v>31</v>
      </c>
      <c r="I552" s="6" t="s">
        <v>34</v>
      </c>
      <c r="J552" s="18">
        <v>42</v>
      </c>
      <c r="K552" s="18">
        <v>69</v>
      </c>
      <c r="L552" s="18">
        <v>195</v>
      </c>
      <c r="M552" s="18">
        <v>9624.84</v>
      </c>
      <c r="N552" s="18">
        <v>3</v>
      </c>
      <c r="O552" s="18">
        <v>229.16285714285715</v>
      </c>
      <c r="P552" s="21">
        <v>1.6428571428571428</v>
      </c>
      <c r="Q552" s="21">
        <v>2.8260869565217392</v>
      </c>
      <c r="R552" s="18">
        <v>1703.3400000000001</v>
      </c>
      <c r="S552" s="24">
        <v>0.17697333150473152</v>
      </c>
      <c r="T552" s="18">
        <v>234.54000000000019</v>
      </c>
      <c r="U552" s="24">
        <v>2.4368197289513404E-2</v>
      </c>
      <c r="V552" s="12" cm="1">
        <f t="array" ref="V552">SUMPRODUCT((B552=$B:$B)*(M552&lt;$M:$M))+1</f>
        <v>286</v>
      </c>
    </row>
    <row r="553" spans="1:22" x14ac:dyDescent="0.2">
      <c r="A553" s="14" t="str">
        <f t="shared" si="8"/>
        <v>2023Caleb Thorne4</v>
      </c>
      <c r="B553" s="5">
        <v>2023</v>
      </c>
      <c r="C553" s="6" t="s">
        <v>452</v>
      </c>
      <c r="D553" s="6">
        <v>652071</v>
      </c>
      <c r="E553" s="6" t="s">
        <v>456</v>
      </c>
      <c r="F553" s="7">
        <v>6</v>
      </c>
      <c r="G553" s="7">
        <v>6</v>
      </c>
      <c r="H553" s="6" t="s">
        <v>31</v>
      </c>
      <c r="I553" s="6" t="s">
        <v>34</v>
      </c>
      <c r="J553" s="18">
        <v>18</v>
      </c>
      <c r="K553" s="18">
        <v>57</v>
      </c>
      <c r="L553" s="18">
        <v>193</v>
      </c>
      <c r="M553" s="18">
        <v>8071.2503999999999</v>
      </c>
      <c r="N553" s="18">
        <v>4</v>
      </c>
      <c r="O553" s="18">
        <v>448.40280000000001</v>
      </c>
      <c r="P553" s="21">
        <v>3.1666666666666665</v>
      </c>
      <c r="Q553" s="21">
        <v>3.3859649122807016</v>
      </c>
      <c r="R553" s="18">
        <v>1068.5003999999999</v>
      </c>
      <c r="S553" s="24">
        <v>0.1323835028089328</v>
      </c>
      <c r="T553" s="18">
        <v>406.10039999999992</v>
      </c>
      <c r="U553" s="24">
        <v>5.0314434551553489E-2</v>
      </c>
      <c r="V553" s="12" cm="1">
        <f t="array" ref="V553">SUMPRODUCT((B553=$B:$B)*(M553&lt;$M:$M))+1</f>
        <v>327</v>
      </c>
    </row>
    <row r="554" spans="1:22" x14ac:dyDescent="0.2">
      <c r="A554" s="14" t="str">
        <f t="shared" si="8"/>
        <v>2023Caleb Thorne5</v>
      </c>
      <c r="B554" s="5">
        <v>2023</v>
      </c>
      <c r="C554" s="6" t="s">
        <v>452</v>
      </c>
      <c r="D554" s="6">
        <v>901914</v>
      </c>
      <c r="E554" s="6" t="s">
        <v>457</v>
      </c>
      <c r="F554" s="7">
        <v>6</v>
      </c>
      <c r="G554" s="7">
        <v>6</v>
      </c>
      <c r="H554" s="6" t="s">
        <v>31</v>
      </c>
      <c r="I554" s="6" t="s">
        <v>34</v>
      </c>
      <c r="J554" s="18">
        <v>21</v>
      </c>
      <c r="K554" s="18">
        <v>46</v>
      </c>
      <c r="L554" s="18">
        <v>145</v>
      </c>
      <c r="M554" s="18">
        <v>7313.0832</v>
      </c>
      <c r="N554" s="18">
        <v>5</v>
      </c>
      <c r="O554" s="18">
        <v>348.24205714285716</v>
      </c>
      <c r="P554" s="21">
        <v>2.1904761904761907</v>
      </c>
      <c r="Q554" s="21">
        <v>3.152173913043478</v>
      </c>
      <c r="R554" s="18">
        <v>1520.0832</v>
      </c>
      <c r="S554" s="24">
        <v>0.20785804816223066</v>
      </c>
      <c r="T554" s="18">
        <v>771.88319999999999</v>
      </c>
      <c r="U554" s="24">
        <v>0.10554825904346336</v>
      </c>
      <c r="V554" s="12" cm="1">
        <f t="array" ref="V554">SUMPRODUCT((B554=$B:$B)*(M554&lt;$M:$M))+1</f>
        <v>337</v>
      </c>
    </row>
    <row r="555" spans="1:22" x14ac:dyDescent="0.2">
      <c r="A555" s="14" t="str">
        <f t="shared" si="8"/>
        <v>2023Caleb Thorne6</v>
      </c>
      <c r="B555" s="5">
        <v>2023</v>
      </c>
      <c r="C555" s="6" t="s">
        <v>452</v>
      </c>
      <c r="D555" s="6">
        <v>765645</v>
      </c>
      <c r="E555" s="6" t="s">
        <v>458</v>
      </c>
      <c r="F555" s="7">
        <v>6</v>
      </c>
      <c r="G555" s="7">
        <v>6</v>
      </c>
      <c r="H555" s="6" t="s">
        <v>31</v>
      </c>
      <c r="I555" s="6" t="s">
        <v>34</v>
      </c>
      <c r="J555" s="18">
        <v>17</v>
      </c>
      <c r="K555" s="18">
        <v>59</v>
      </c>
      <c r="L555" s="18">
        <v>165</v>
      </c>
      <c r="M555" s="18">
        <v>7255.48</v>
      </c>
      <c r="N555" s="18">
        <v>6</v>
      </c>
      <c r="O555" s="18">
        <v>426.79294117647055</v>
      </c>
      <c r="P555" s="21">
        <v>3.4705882352941178</v>
      </c>
      <c r="Q555" s="21">
        <v>2.7966101694915255</v>
      </c>
      <c r="R555" s="18">
        <v>1835.2299999999996</v>
      </c>
      <c r="S555" s="24">
        <v>0.25294398165248883</v>
      </c>
      <c r="T555" s="18">
        <v>1204.6099999999997</v>
      </c>
      <c r="U555" s="24">
        <v>0.166027609475872</v>
      </c>
      <c r="V555" s="12" cm="1">
        <f t="array" ref="V555">SUMPRODUCT((B555=$B:$B)*(M555&lt;$M:$M))+1</f>
        <v>338</v>
      </c>
    </row>
    <row r="556" spans="1:22" x14ac:dyDescent="0.2">
      <c r="A556" s="14" t="str">
        <f t="shared" si="8"/>
        <v>2023Caleb Thorne7</v>
      </c>
      <c r="B556" s="5">
        <v>2023</v>
      </c>
      <c r="C556" s="6" t="s">
        <v>452</v>
      </c>
      <c r="D556" s="6">
        <v>827265</v>
      </c>
      <c r="E556" s="6" t="s">
        <v>459</v>
      </c>
      <c r="F556" s="7">
        <v>6</v>
      </c>
      <c r="G556" s="7">
        <v>6</v>
      </c>
      <c r="H556" s="6" t="s">
        <v>31</v>
      </c>
      <c r="I556" s="6" t="s">
        <v>34</v>
      </c>
      <c r="J556" s="18">
        <v>24</v>
      </c>
      <c r="K556" s="18">
        <v>55</v>
      </c>
      <c r="L556" s="18">
        <v>138</v>
      </c>
      <c r="M556" s="18">
        <v>5626.8959999999997</v>
      </c>
      <c r="N556" s="18">
        <v>7</v>
      </c>
      <c r="O556" s="18">
        <v>234.45399999999998</v>
      </c>
      <c r="P556" s="21">
        <v>2.2916666666666665</v>
      </c>
      <c r="Q556" s="21">
        <v>2.5090909090909093</v>
      </c>
      <c r="R556" s="18">
        <v>1515.3959999999997</v>
      </c>
      <c r="S556" s="24">
        <v>0.26931295691265661</v>
      </c>
      <c r="T556" s="18">
        <v>657.98599999999976</v>
      </c>
      <c r="U556" s="24">
        <v>0.11693587370372578</v>
      </c>
      <c r="V556" s="12" cm="1">
        <f t="array" ref="V556">SUMPRODUCT((B556=$B:$B)*(M556&lt;$M:$M))+1</f>
        <v>369</v>
      </c>
    </row>
    <row r="557" spans="1:22" x14ac:dyDescent="0.2">
      <c r="A557" s="14" t="str">
        <f t="shared" si="8"/>
        <v>2023Caleb Thorne8</v>
      </c>
      <c r="B557" s="5">
        <v>2023</v>
      </c>
      <c r="C557" s="6" t="s">
        <v>452</v>
      </c>
      <c r="D557" s="6">
        <v>524048</v>
      </c>
      <c r="E557" s="6" t="s">
        <v>451</v>
      </c>
      <c r="F557" s="7">
        <v>6</v>
      </c>
      <c r="G557" s="7">
        <v>1</v>
      </c>
      <c r="H557" s="6" t="s">
        <v>22</v>
      </c>
      <c r="I557" s="6" t="s">
        <v>34</v>
      </c>
      <c r="J557" s="18">
        <v>11</v>
      </c>
      <c r="K557" s="18">
        <v>19</v>
      </c>
      <c r="L557" s="18">
        <v>37</v>
      </c>
      <c r="M557" s="18">
        <v>1159.0530000000001</v>
      </c>
      <c r="N557" s="18">
        <v>8</v>
      </c>
      <c r="O557" s="18">
        <v>105.36845454545455</v>
      </c>
      <c r="P557" s="21">
        <v>1.7272727272727273</v>
      </c>
      <c r="Q557" s="21">
        <v>1.9473684210526316</v>
      </c>
      <c r="R557" s="18">
        <v>163.30300000000011</v>
      </c>
      <c r="S557" s="24">
        <v>0.14089347079037809</v>
      </c>
      <c r="T557" s="18">
        <v>-222.4969999999999</v>
      </c>
      <c r="U557" s="24">
        <v>-0.19196447444594844</v>
      </c>
      <c r="V557" s="12" cm="1">
        <f t="array" ref="V557">SUMPRODUCT((B557=$B:$B)*(M557&lt;$M:$M))+1</f>
        <v>486</v>
      </c>
    </row>
    <row r="558" spans="1:22" x14ac:dyDescent="0.2">
      <c r="A558" s="14" t="str">
        <f t="shared" si="8"/>
        <v>2023Caleb Thorne9</v>
      </c>
      <c r="B558" s="5">
        <v>2023</v>
      </c>
      <c r="C558" s="6" t="s">
        <v>452</v>
      </c>
      <c r="D558" s="6">
        <v>787678</v>
      </c>
      <c r="E558" s="6" t="s">
        <v>460</v>
      </c>
      <c r="F558" s="7">
        <v>6</v>
      </c>
      <c r="G558" s="7">
        <v>6</v>
      </c>
      <c r="H558" s="6" t="s">
        <v>31</v>
      </c>
      <c r="I558" s="6" t="s">
        <v>34</v>
      </c>
      <c r="J558" s="18">
        <v>12</v>
      </c>
      <c r="K558" s="18">
        <v>12</v>
      </c>
      <c r="L558" s="18">
        <v>17</v>
      </c>
      <c r="M558" s="18">
        <v>539.06399999999996</v>
      </c>
      <c r="N558" s="18">
        <v>9</v>
      </c>
      <c r="O558" s="18">
        <v>44.921999999999997</v>
      </c>
      <c r="P558" s="21">
        <v>1</v>
      </c>
      <c r="Q558" s="21">
        <v>1.4166666666666667</v>
      </c>
      <c r="R558" s="18">
        <v>133.06399999999996</v>
      </c>
      <c r="S558" s="24">
        <v>0.24684267545226535</v>
      </c>
      <c r="T558" s="18">
        <v>-277.33600000000001</v>
      </c>
      <c r="U558" s="24">
        <v>-0.51447694522357279</v>
      </c>
      <c r="V558" s="12" cm="1">
        <f t="array" ref="V558">SUMPRODUCT((B558=$B:$B)*(M558&lt;$M:$M))+1</f>
        <v>507</v>
      </c>
    </row>
    <row r="559" spans="1:22" x14ac:dyDescent="0.2">
      <c r="A559" s="14" t="str">
        <f t="shared" si="8"/>
        <v>2023Carmen Blakemoore1</v>
      </c>
      <c r="B559" s="5">
        <v>2023</v>
      </c>
      <c r="C559" s="6" t="s">
        <v>92</v>
      </c>
      <c r="D559" s="6">
        <v>642012</v>
      </c>
      <c r="E559" s="6" t="s">
        <v>93</v>
      </c>
      <c r="F559" s="7">
        <v>3</v>
      </c>
      <c r="G559" s="7">
        <v>4</v>
      </c>
      <c r="H559" s="6" t="s">
        <v>22</v>
      </c>
      <c r="I559" s="6" t="s">
        <v>23</v>
      </c>
      <c r="J559" s="18">
        <v>165</v>
      </c>
      <c r="K559" s="18">
        <v>674</v>
      </c>
      <c r="L559" s="18">
        <v>5008</v>
      </c>
      <c r="M559" s="18">
        <v>205418.9088</v>
      </c>
      <c r="N559" s="18">
        <v>1</v>
      </c>
      <c r="O559" s="18">
        <v>1244.9630836363638</v>
      </c>
      <c r="P559" s="21">
        <v>4.084848484848485</v>
      </c>
      <c r="Q559" s="21">
        <v>7.4302670623145399</v>
      </c>
      <c r="R559" s="18">
        <v>12645.908800000005</v>
      </c>
      <c r="S559" s="24">
        <v>6.1561561561561583E-2</v>
      </c>
      <c r="T559" s="18">
        <v>6797.7588000000051</v>
      </c>
      <c r="U559" s="24">
        <v>3.3092176565977384E-2</v>
      </c>
      <c r="V559" s="12" cm="1">
        <f t="array" ref="V559">SUMPRODUCT((B559=$B:$B)*(M559&lt;$M:$M))+1</f>
        <v>15</v>
      </c>
    </row>
    <row r="560" spans="1:22" x14ac:dyDescent="0.2">
      <c r="A560" s="14" t="str">
        <f t="shared" si="8"/>
        <v>2023Carmen Blakemoore2</v>
      </c>
      <c r="B560" s="5">
        <v>2023</v>
      </c>
      <c r="C560" s="6" t="s">
        <v>92</v>
      </c>
      <c r="D560" s="6">
        <v>915359</v>
      </c>
      <c r="E560" s="6" t="s">
        <v>94</v>
      </c>
      <c r="F560" s="7">
        <v>3</v>
      </c>
      <c r="G560" s="7">
        <v>3</v>
      </c>
      <c r="H560" s="6" t="s">
        <v>31</v>
      </c>
      <c r="I560" s="6" t="s">
        <v>25</v>
      </c>
      <c r="J560" s="18">
        <v>192</v>
      </c>
      <c r="K560" s="18">
        <v>608</v>
      </c>
      <c r="L560" s="18">
        <v>3852</v>
      </c>
      <c r="M560" s="18">
        <v>126958.2184</v>
      </c>
      <c r="N560" s="18">
        <v>2</v>
      </c>
      <c r="O560" s="18">
        <v>661.24072083333328</v>
      </c>
      <c r="P560" s="21">
        <v>3.1666666666666665</v>
      </c>
      <c r="Q560" s="21">
        <v>6.3355263157894735</v>
      </c>
      <c r="R560" s="18">
        <v>-4867.2816000000021</v>
      </c>
      <c r="S560" s="24">
        <v>-3.8337664637549784E-2</v>
      </c>
      <c r="T560" s="18">
        <v>-11479.281599999991</v>
      </c>
      <c r="U560" s="24">
        <v>-9.0417790550847796E-2</v>
      </c>
      <c r="V560" s="12" cm="1">
        <f t="array" ref="V560">SUMPRODUCT((B560=$B:$B)*(M560&lt;$M:$M))+1</f>
        <v>35</v>
      </c>
    </row>
    <row r="561" spans="1:22" x14ac:dyDescent="0.2">
      <c r="A561" s="14" t="str">
        <f t="shared" si="8"/>
        <v>2023Carmen Blakemoore3</v>
      </c>
      <c r="B561" s="5">
        <v>2023</v>
      </c>
      <c r="C561" s="6" t="s">
        <v>92</v>
      </c>
      <c r="D561" s="6">
        <v>621024</v>
      </c>
      <c r="E561" s="6" t="s">
        <v>95</v>
      </c>
      <c r="F561" s="7">
        <v>3</v>
      </c>
      <c r="G561" s="7">
        <v>3</v>
      </c>
      <c r="H561" s="6" t="s">
        <v>31</v>
      </c>
      <c r="I561" s="6" t="s">
        <v>25</v>
      </c>
      <c r="J561" s="18">
        <v>250</v>
      </c>
      <c r="K561" s="18">
        <v>603</v>
      </c>
      <c r="L561" s="18">
        <v>2818</v>
      </c>
      <c r="M561" s="18">
        <v>97155.695600000006</v>
      </c>
      <c r="N561" s="18">
        <v>3</v>
      </c>
      <c r="O561" s="18">
        <v>388.62278240000001</v>
      </c>
      <c r="P561" s="21">
        <v>2.4119999999999999</v>
      </c>
      <c r="Q561" s="21">
        <v>4.6733001658374791</v>
      </c>
      <c r="R561" s="18">
        <v>-5389.8043999999936</v>
      </c>
      <c r="S561" s="24">
        <v>-5.5475948854201741E-2</v>
      </c>
      <c r="T561" s="18">
        <v>-13798.704400000004</v>
      </c>
      <c r="U561" s="24">
        <v>-0.14202671613623857</v>
      </c>
      <c r="V561" s="12" cm="1">
        <f t="array" ref="V561">SUMPRODUCT((B561=$B:$B)*(M561&lt;$M:$M))+1</f>
        <v>57</v>
      </c>
    </row>
    <row r="562" spans="1:22" x14ac:dyDescent="0.2">
      <c r="A562" s="14" t="str">
        <f t="shared" si="8"/>
        <v>2023Carmen Blakemoore4</v>
      </c>
      <c r="B562" s="5">
        <v>2023</v>
      </c>
      <c r="C562" s="6" t="s">
        <v>92</v>
      </c>
      <c r="D562" s="6">
        <v>438205</v>
      </c>
      <c r="E562" s="6" t="s">
        <v>96</v>
      </c>
      <c r="F562" s="7">
        <v>3</v>
      </c>
      <c r="G562" s="7">
        <v>3</v>
      </c>
      <c r="H562" s="6" t="s">
        <v>31</v>
      </c>
      <c r="I562" s="6" t="s">
        <v>29</v>
      </c>
      <c r="J562" s="18">
        <v>132</v>
      </c>
      <c r="K562" s="18">
        <v>472</v>
      </c>
      <c r="L562" s="18">
        <v>1487</v>
      </c>
      <c r="M562" s="18">
        <v>60225.069000000003</v>
      </c>
      <c r="N562" s="18">
        <v>4</v>
      </c>
      <c r="O562" s="18">
        <v>456.25052272727277</v>
      </c>
      <c r="P562" s="21">
        <v>3.5757575757575757</v>
      </c>
      <c r="Q562" s="21">
        <v>3.1504237288135593</v>
      </c>
      <c r="R562" s="18">
        <v>8485.3190000000031</v>
      </c>
      <c r="S562" s="24">
        <v>0.14089347079037806</v>
      </c>
      <c r="T562" s="18">
        <v>3884.5690000000031</v>
      </c>
      <c r="U562" s="24">
        <v>6.450086424973632E-2</v>
      </c>
      <c r="V562" s="12" cm="1">
        <f t="array" ref="V562">SUMPRODUCT((B562=$B:$B)*(M562&lt;$M:$M))+1</f>
        <v>108</v>
      </c>
    </row>
    <row r="563" spans="1:22" x14ac:dyDescent="0.2">
      <c r="A563" s="14" t="str">
        <f t="shared" si="8"/>
        <v>2023Carmen Blakemoore5</v>
      </c>
      <c r="B563" s="5">
        <v>2023</v>
      </c>
      <c r="C563" s="6" t="s">
        <v>92</v>
      </c>
      <c r="D563" s="6">
        <v>870139</v>
      </c>
      <c r="E563" s="6" t="s">
        <v>97</v>
      </c>
      <c r="F563" s="7">
        <v>3</v>
      </c>
      <c r="G563" s="7">
        <v>3</v>
      </c>
      <c r="H563" s="6" t="s">
        <v>22</v>
      </c>
      <c r="I563" s="6" t="s">
        <v>29</v>
      </c>
      <c r="J563" s="18">
        <v>66</v>
      </c>
      <c r="K563" s="18">
        <v>265</v>
      </c>
      <c r="L563" s="18">
        <v>1425</v>
      </c>
      <c r="M563" s="18">
        <v>56524.213199999998</v>
      </c>
      <c r="N563" s="18">
        <v>5</v>
      </c>
      <c r="O563" s="18">
        <v>856.42747272727274</v>
      </c>
      <c r="P563" s="21">
        <v>4.0151515151515156</v>
      </c>
      <c r="Q563" s="21">
        <v>5.3773584905660377</v>
      </c>
      <c r="R563" s="18">
        <v>5063.7131999999983</v>
      </c>
      <c r="S563" s="24">
        <v>8.9584850691915491E-2</v>
      </c>
      <c r="T563" s="18">
        <v>2732.8131999999982</v>
      </c>
      <c r="U563" s="24">
        <v>4.8347655726413516E-2</v>
      </c>
      <c r="V563" s="12" cm="1">
        <f t="array" ref="V563">SUMPRODUCT((B563=$B:$B)*(M563&lt;$M:$M))+1</f>
        <v>117</v>
      </c>
    </row>
    <row r="564" spans="1:22" x14ac:dyDescent="0.2">
      <c r="A564" s="14" t="str">
        <f t="shared" si="8"/>
        <v>2023Carmen Blakemoore6</v>
      </c>
      <c r="B564" s="5">
        <v>2023</v>
      </c>
      <c r="C564" s="6" t="s">
        <v>92</v>
      </c>
      <c r="D564" s="6">
        <v>423877</v>
      </c>
      <c r="E564" s="6" t="s">
        <v>98</v>
      </c>
      <c r="F564" s="7">
        <v>3</v>
      </c>
      <c r="G564" s="7">
        <v>4</v>
      </c>
      <c r="H564" s="6" t="s">
        <v>22</v>
      </c>
      <c r="I564" s="6" t="s">
        <v>29</v>
      </c>
      <c r="J564" s="18">
        <v>116</v>
      </c>
      <c r="K564" s="18">
        <v>220</v>
      </c>
      <c r="L564" s="18">
        <v>927</v>
      </c>
      <c r="M564" s="18">
        <v>39154.631999999998</v>
      </c>
      <c r="N564" s="18">
        <v>6</v>
      </c>
      <c r="O564" s="18">
        <v>337.53993103448272</v>
      </c>
      <c r="P564" s="21">
        <v>1.896551724137931</v>
      </c>
      <c r="Q564" s="21">
        <v>4.2136363636363638</v>
      </c>
      <c r="R564" s="18">
        <v>5516.6319999999978</v>
      </c>
      <c r="S564" s="24">
        <v>0.14089347079037795</v>
      </c>
      <c r="T564" s="18">
        <v>1679.7320000000077</v>
      </c>
      <c r="U564" s="24">
        <v>4.2899956255495079E-2</v>
      </c>
      <c r="V564" s="12" cm="1">
        <f t="array" ref="V564">SUMPRODUCT((B564=$B:$B)*(M564&lt;$M:$M))+1</f>
        <v>154</v>
      </c>
    </row>
    <row r="565" spans="1:22" x14ac:dyDescent="0.2">
      <c r="A565" s="14" t="str">
        <f t="shared" si="8"/>
        <v>2023Carmen Blakemoore7</v>
      </c>
      <c r="B565" s="5">
        <v>2023</v>
      </c>
      <c r="C565" s="6" t="s">
        <v>92</v>
      </c>
      <c r="D565" s="6">
        <v>692504</v>
      </c>
      <c r="E565" s="6" t="s">
        <v>99</v>
      </c>
      <c r="F565" s="7">
        <v>3</v>
      </c>
      <c r="G565" s="7">
        <v>3</v>
      </c>
      <c r="H565" s="6" t="s">
        <v>31</v>
      </c>
      <c r="I565" s="6" t="s">
        <v>29</v>
      </c>
      <c r="J565" s="18">
        <v>35</v>
      </c>
      <c r="K565" s="18">
        <v>144</v>
      </c>
      <c r="L565" s="18">
        <v>674</v>
      </c>
      <c r="M565" s="18">
        <v>28771.656800000001</v>
      </c>
      <c r="N565" s="18">
        <v>7</v>
      </c>
      <c r="O565" s="18">
        <v>822.04733714285715</v>
      </c>
      <c r="P565" s="21">
        <v>4.1142857142857139</v>
      </c>
      <c r="Q565" s="21">
        <v>4.6805555555555554</v>
      </c>
      <c r="R565" s="18">
        <v>2407.1568000000007</v>
      </c>
      <c r="S565" s="24">
        <v>8.3664170497126211E-2</v>
      </c>
      <c r="T565" s="18">
        <v>1165.9568000000006</v>
      </c>
      <c r="U565" s="24">
        <v>4.0524492840467934E-2</v>
      </c>
      <c r="V565" s="12" cm="1">
        <f t="array" ref="V565">SUMPRODUCT((B565=$B:$B)*(M565&lt;$M:$M))+1</f>
        <v>182</v>
      </c>
    </row>
    <row r="566" spans="1:22" x14ac:dyDescent="0.2">
      <c r="A566" s="14" t="str">
        <f t="shared" si="8"/>
        <v>2023Carmen Blakemoore8</v>
      </c>
      <c r="B566" s="5">
        <v>2023</v>
      </c>
      <c r="C566" s="6" t="s">
        <v>92</v>
      </c>
      <c r="D566" s="6">
        <v>531401</v>
      </c>
      <c r="E566" s="6" t="s">
        <v>100</v>
      </c>
      <c r="F566" s="7">
        <v>3</v>
      </c>
      <c r="G566" s="7">
        <v>3</v>
      </c>
      <c r="H566" s="6" t="s">
        <v>31</v>
      </c>
      <c r="I566" s="6" t="s">
        <v>29</v>
      </c>
      <c r="J566" s="18">
        <v>61</v>
      </c>
      <c r="K566" s="18">
        <v>110</v>
      </c>
      <c r="L566" s="18">
        <v>417</v>
      </c>
      <c r="M566" s="18">
        <v>16824.117600000001</v>
      </c>
      <c r="N566" s="18">
        <v>8</v>
      </c>
      <c r="O566" s="18">
        <v>275.80520655737706</v>
      </c>
      <c r="P566" s="21">
        <v>1.8032786885245902</v>
      </c>
      <c r="Q566" s="21">
        <v>3.790909090909091</v>
      </c>
      <c r="R566" s="18">
        <v>2507.8676000000014</v>
      </c>
      <c r="S566" s="24">
        <v>0.1490638415413835</v>
      </c>
      <c r="T566" s="18">
        <v>495.8676000000014</v>
      </c>
      <c r="U566" s="24">
        <v>2.9473617088839259E-2</v>
      </c>
      <c r="V566" s="12" cm="1">
        <f t="array" ref="V566">SUMPRODUCT((B566=$B:$B)*(M566&lt;$M:$M))+1</f>
        <v>227</v>
      </c>
    </row>
    <row r="567" spans="1:22" x14ac:dyDescent="0.2">
      <c r="A567" s="14" t="str">
        <f t="shared" si="8"/>
        <v>2023Carmen Blakemoore9</v>
      </c>
      <c r="B567" s="5">
        <v>2023</v>
      </c>
      <c r="C567" s="6" t="s">
        <v>92</v>
      </c>
      <c r="D567" s="6">
        <v>864241</v>
      </c>
      <c r="E567" s="6" t="s">
        <v>102</v>
      </c>
      <c r="F567" s="7">
        <v>3</v>
      </c>
      <c r="G567" s="7">
        <v>2</v>
      </c>
      <c r="H567" s="6" t="s">
        <v>22</v>
      </c>
      <c r="I567" s="6" t="s">
        <v>34</v>
      </c>
      <c r="J567" s="18">
        <v>8</v>
      </c>
      <c r="K567" s="18">
        <v>8</v>
      </c>
      <c r="L567" s="18">
        <v>30</v>
      </c>
      <c r="M567" s="18">
        <v>1497.7584999999999</v>
      </c>
      <c r="N567" s="18">
        <v>9</v>
      </c>
      <c r="O567" s="18">
        <v>187.21981249999999</v>
      </c>
      <c r="P567" s="21">
        <v>1</v>
      </c>
      <c r="Q567" s="21">
        <v>3.75</v>
      </c>
      <c r="R567" s="18">
        <v>113.50849999999991</v>
      </c>
      <c r="S567" s="24">
        <v>7.5785582255083125E-2</v>
      </c>
      <c r="T567" s="18">
        <v>-143.2915000000001</v>
      </c>
      <c r="U567" s="24">
        <v>-9.5670630478812246E-2</v>
      </c>
      <c r="V567" s="12" cm="1">
        <f t="array" ref="V567">SUMPRODUCT((B567=$B:$B)*(M567&lt;$M:$M))+1</f>
        <v>477</v>
      </c>
    </row>
    <row r="568" spans="1:22" x14ac:dyDescent="0.2">
      <c r="A568" s="14" t="str">
        <f t="shared" si="8"/>
        <v>2023Carol Mathews1</v>
      </c>
      <c r="B568" s="5">
        <v>2023</v>
      </c>
      <c r="C568" s="6" t="s">
        <v>103</v>
      </c>
      <c r="D568" s="6">
        <v>687380</v>
      </c>
      <c r="E568" s="6" t="s">
        <v>116</v>
      </c>
      <c r="F568" s="7">
        <v>6</v>
      </c>
      <c r="G568" s="7">
        <v>6</v>
      </c>
      <c r="H568" s="6" t="s">
        <v>31</v>
      </c>
      <c r="I568" s="6" t="s">
        <v>34</v>
      </c>
      <c r="J568" s="18">
        <v>37</v>
      </c>
      <c r="K568" s="18">
        <v>90</v>
      </c>
      <c r="L568" s="18">
        <v>244</v>
      </c>
      <c r="M568" s="18">
        <v>12082.848</v>
      </c>
      <c r="N568" s="18">
        <v>1</v>
      </c>
      <c r="O568" s="18">
        <v>326.56345945945947</v>
      </c>
      <c r="P568" s="21">
        <v>2.4324324324324325</v>
      </c>
      <c r="Q568" s="21">
        <v>2.7111111111111112</v>
      </c>
      <c r="R568" s="18">
        <v>2618.348</v>
      </c>
      <c r="S568" s="24">
        <v>0.21669957281594537</v>
      </c>
      <c r="T568" s="18">
        <v>1289.348</v>
      </c>
      <c r="U568" s="24">
        <v>0.1067089480890598</v>
      </c>
      <c r="V568" s="12" cm="1">
        <f t="array" ref="V568">SUMPRODUCT((B568=$B:$B)*(M568&lt;$M:$M))+1</f>
        <v>253</v>
      </c>
    </row>
    <row r="569" spans="1:22" x14ac:dyDescent="0.2">
      <c r="A569" s="14" t="str">
        <f t="shared" si="8"/>
        <v>2023Carol Mathews2</v>
      </c>
      <c r="B569" s="5">
        <v>2023</v>
      </c>
      <c r="C569" s="6" t="s">
        <v>103</v>
      </c>
      <c r="D569" s="6">
        <v>507312</v>
      </c>
      <c r="E569" s="6" t="s">
        <v>105</v>
      </c>
      <c r="F569" s="7">
        <v>6</v>
      </c>
      <c r="G569" s="7">
        <v>6</v>
      </c>
      <c r="H569" s="6" t="s">
        <v>31</v>
      </c>
      <c r="I569" s="6" t="s">
        <v>34</v>
      </c>
      <c r="J569" s="18">
        <v>45</v>
      </c>
      <c r="K569" s="18">
        <v>78</v>
      </c>
      <c r="L569" s="18">
        <v>222</v>
      </c>
      <c r="M569" s="18">
        <v>11634.224</v>
      </c>
      <c r="N569" s="18">
        <v>2</v>
      </c>
      <c r="O569" s="18">
        <v>258.53831111111111</v>
      </c>
      <c r="P569" s="21">
        <v>1.7333333333333334</v>
      </c>
      <c r="Q569" s="21">
        <v>2.8461538461538463</v>
      </c>
      <c r="R569" s="18">
        <v>2351.4740000000002</v>
      </c>
      <c r="S569" s="24">
        <v>0.20211696113122801</v>
      </c>
      <c r="T569" s="18">
        <v>773.46400000000017</v>
      </c>
      <c r="U569" s="24">
        <v>6.6481786838554949E-2</v>
      </c>
      <c r="V569" s="12" cm="1">
        <f t="array" ref="V569">SUMPRODUCT((B569=$B:$B)*(M569&lt;$M:$M))+1</f>
        <v>261</v>
      </c>
    </row>
    <row r="570" spans="1:22" x14ac:dyDescent="0.2">
      <c r="A570" s="14" t="str">
        <f t="shared" si="8"/>
        <v>2023Carol Mathews3</v>
      </c>
      <c r="B570" s="5">
        <v>2023</v>
      </c>
      <c r="C570" s="6" t="s">
        <v>103</v>
      </c>
      <c r="D570" s="6">
        <v>619986</v>
      </c>
      <c r="E570" s="6" t="s">
        <v>113</v>
      </c>
      <c r="F570" s="7">
        <v>6</v>
      </c>
      <c r="G570" s="7">
        <v>6</v>
      </c>
      <c r="H570" s="6" t="s">
        <v>31</v>
      </c>
      <c r="I570" s="6" t="s">
        <v>34</v>
      </c>
      <c r="J570" s="18">
        <v>37</v>
      </c>
      <c r="K570" s="18">
        <v>91</v>
      </c>
      <c r="L570" s="18">
        <v>232</v>
      </c>
      <c r="M570" s="18">
        <v>11402.144</v>
      </c>
      <c r="N570" s="18">
        <v>3</v>
      </c>
      <c r="O570" s="18">
        <v>308.16605405405409</v>
      </c>
      <c r="P570" s="21">
        <v>2.4594594594594597</v>
      </c>
      <c r="Q570" s="21">
        <v>2.5494505494505493</v>
      </c>
      <c r="R570" s="18">
        <v>2606.1440000000002</v>
      </c>
      <c r="S570" s="24">
        <v>0.22856613633365797</v>
      </c>
      <c r="T570" s="18">
        <v>1276.5340000000003</v>
      </c>
      <c r="U570" s="24">
        <v>0.11195561115523539</v>
      </c>
      <c r="V570" s="12" cm="1">
        <f t="array" ref="V570">SUMPRODUCT((B570=$B:$B)*(M570&lt;$M:$M))+1</f>
        <v>263</v>
      </c>
    </row>
    <row r="571" spans="1:22" x14ac:dyDescent="0.2">
      <c r="A571" s="14" t="str">
        <f t="shared" si="8"/>
        <v>2023Carol Mathews4</v>
      </c>
      <c r="B571" s="5">
        <v>2023</v>
      </c>
      <c r="C571" s="6" t="s">
        <v>103</v>
      </c>
      <c r="D571" s="6">
        <v>635306</v>
      </c>
      <c r="E571" s="6" t="s">
        <v>104</v>
      </c>
      <c r="F571" s="7">
        <v>6</v>
      </c>
      <c r="G571" s="7">
        <v>6</v>
      </c>
      <c r="H571" s="6" t="s">
        <v>31</v>
      </c>
      <c r="I571" s="6" t="s">
        <v>34</v>
      </c>
      <c r="J571" s="18">
        <v>36</v>
      </c>
      <c r="K571" s="18">
        <v>93</v>
      </c>
      <c r="L571" s="18">
        <v>192</v>
      </c>
      <c r="M571" s="18">
        <v>10334.464</v>
      </c>
      <c r="N571" s="18">
        <v>4</v>
      </c>
      <c r="O571" s="18">
        <v>287.06844444444442</v>
      </c>
      <c r="P571" s="21">
        <v>2.5833333333333335</v>
      </c>
      <c r="Q571" s="21">
        <v>2.064516129032258</v>
      </c>
      <c r="R571" s="18">
        <v>2441.2139999999999</v>
      </c>
      <c r="S571" s="24">
        <v>0.23622066901582897</v>
      </c>
      <c r="T571" s="18">
        <v>1143.384</v>
      </c>
      <c r="U571" s="24">
        <v>0.11063795858208031</v>
      </c>
      <c r="V571" s="12" cm="1">
        <f t="array" ref="V571">SUMPRODUCT((B571=$B:$B)*(M571&lt;$M:$M))+1</f>
        <v>270</v>
      </c>
    </row>
    <row r="572" spans="1:22" x14ac:dyDescent="0.2">
      <c r="A572" s="14" t="str">
        <f t="shared" si="8"/>
        <v>2023Carol Mathews5</v>
      </c>
      <c r="B572" s="5">
        <v>2023</v>
      </c>
      <c r="C572" s="6" t="s">
        <v>103</v>
      </c>
      <c r="D572" s="6">
        <v>160544</v>
      </c>
      <c r="E572" s="6" t="s">
        <v>106</v>
      </c>
      <c r="F572" s="7">
        <v>6</v>
      </c>
      <c r="G572" s="7">
        <v>6</v>
      </c>
      <c r="H572" s="6" t="s">
        <v>31</v>
      </c>
      <c r="I572" s="6" t="s">
        <v>34</v>
      </c>
      <c r="J572" s="18">
        <v>34</v>
      </c>
      <c r="K572" s="18">
        <v>86</v>
      </c>
      <c r="L572" s="18">
        <v>210</v>
      </c>
      <c r="M572" s="18">
        <v>10110.32</v>
      </c>
      <c r="N572" s="18">
        <v>5</v>
      </c>
      <c r="O572" s="18">
        <v>297.36235294117648</v>
      </c>
      <c r="P572" s="21">
        <v>2.5294117647058822</v>
      </c>
      <c r="Q572" s="21">
        <v>2.441860465116279</v>
      </c>
      <c r="R572" s="18">
        <v>2308.8199999999997</v>
      </c>
      <c r="S572" s="24">
        <v>0.22836270266420844</v>
      </c>
      <c r="T572" s="18">
        <v>1084.2099999999998</v>
      </c>
      <c r="U572" s="24">
        <v>0.10723795092539107</v>
      </c>
      <c r="V572" s="12" cm="1">
        <f t="array" ref="V572">SUMPRODUCT((B572=$B:$B)*(M572&lt;$M:$M))+1</f>
        <v>276</v>
      </c>
    </row>
    <row r="573" spans="1:22" x14ac:dyDescent="0.2">
      <c r="A573" s="14" t="str">
        <f t="shared" si="8"/>
        <v>2023Carol Mathews6</v>
      </c>
      <c r="B573" s="5">
        <v>2023</v>
      </c>
      <c r="C573" s="6" t="s">
        <v>103</v>
      </c>
      <c r="D573" s="6">
        <v>766167</v>
      </c>
      <c r="E573" s="6" t="s">
        <v>111</v>
      </c>
      <c r="F573" s="7">
        <v>6</v>
      </c>
      <c r="G573" s="7">
        <v>6</v>
      </c>
      <c r="H573" s="6" t="s">
        <v>31</v>
      </c>
      <c r="I573" s="6" t="s">
        <v>34</v>
      </c>
      <c r="J573" s="18">
        <v>29</v>
      </c>
      <c r="K573" s="18">
        <v>68</v>
      </c>
      <c r="L573" s="18">
        <v>149</v>
      </c>
      <c r="M573" s="18">
        <v>7769.2079999999996</v>
      </c>
      <c r="N573" s="18">
        <v>6</v>
      </c>
      <c r="O573" s="18">
        <v>267.90372413793102</v>
      </c>
      <c r="P573" s="21">
        <v>2.3448275862068964</v>
      </c>
      <c r="Q573" s="21">
        <v>2.1911764705882355</v>
      </c>
      <c r="R573" s="18">
        <v>1832.9579999999996</v>
      </c>
      <c r="S573" s="24">
        <v>0.23592597855534306</v>
      </c>
      <c r="T573" s="18">
        <v>794.35799999999972</v>
      </c>
      <c r="U573" s="24">
        <v>0.10224439865685148</v>
      </c>
      <c r="V573" s="12" cm="1">
        <f t="array" ref="V573">SUMPRODUCT((B573=$B:$B)*(M573&lt;$M:$M))+1</f>
        <v>333</v>
      </c>
    </row>
    <row r="574" spans="1:22" x14ac:dyDescent="0.2">
      <c r="A574" s="14" t="str">
        <f t="shared" si="8"/>
        <v>2023Carol Mathews7</v>
      </c>
      <c r="B574" s="5">
        <v>2023</v>
      </c>
      <c r="C574" s="6" t="s">
        <v>103</v>
      </c>
      <c r="D574" s="6">
        <v>833196</v>
      </c>
      <c r="E574" s="6" t="s">
        <v>112</v>
      </c>
      <c r="F574" s="7">
        <v>6</v>
      </c>
      <c r="G574" s="7">
        <v>6</v>
      </c>
      <c r="H574" s="6" t="s">
        <v>31</v>
      </c>
      <c r="I574" s="6" t="s">
        <v>34</v>
      </c>
      <c r="J574" s="18">
        <v>21</v>
      </c>
      <c r="K574" s="18">
        <v>54</v>
      </c>
      <c r="L574" s="18">
        <v>117</v>
      </c>
      <c r="M574" s="18">
        <v>6523.8639999999996</v>
      </c>
      <c r="N574" s="18">
        <v>7</v>
      </c>
      <c r="O574" s="18">
        <v>310.66019047619045</v>
      </c>
      <c r="P574" s="21">
        <v>2.5714285714285716</v>
      </c>
      <c r="Q574" s="21">
        <v>2.1666666666666665</v>
      </c>
      <c r="R574" s="18">
        <v>1539.1139999999996</v>
      </c>
      <c r="S574" s="24">
        <v>0.23592061391837715</v>
      </c>
      <c r="T574" s="18">
        <v>781.90399999999954</v>
      </c>
      <c r="U574" s="24">
        <v>0.11985289699478707</v>
      </c>
      <c r="V574" s="12" cm="1">
        <f t="array" ref="V574">SUMPRODUCT((B574=$B:$B)*(M574&lt;$M:$M))+1</f>
        <v>352</v>
      </c>
    </row>
    <row r="575" spans="1:22" x14ac:dyDescent="0.2">
      <c r="A575" s="14" t="str">
        <f t="shared" si="8"/>
        <v>2023Carol Mathews8</v>
      </c>
      <c r="B575" s="5">
        <v>2023</v>
      </c>
      <c r="C575" s="6" t="s">
        <v>103</v>
      </c>
      <c r="D575" s="6">
        <v>772869</v>
      </c>
      <c r="E575" s="6" t="s">
        <v>108</v>
      </c>
      <c r="F575" s="7">
        <v>6</v>
      </c>
      <c r="G575" s="7">
        <v>6</v>
      </c>
      <c r="H575" s="6" t="s">
        <v>31</v>
      </c>
      <c r="I575" s="6" t="s">
        <v>34</v>
      </c>
      <c r="J575" s="18">
        <v>45</v>
      </c>
      <c r="K575" s="18">
        <v>70</v>
      </c>
      <c r="L575" s="18">
        <v>133</v>
      </c>
      <c r="M575" s="18">
        <v>6085.3360000000002</v>
      </c>
      <c r="N575" s="18">
        <v>8</v>
      </c>
      <c r="O575" s="18">
        <v>135.22968888888889</v>
      </c>
      <c r="P575" s="21">
        <v>1.5555555555555556</v>
      </c>
      <c r="Q575" s="21">
        <v>1.9</v>
      </c>
      <c r="R575" s="18">
        <v>1229.5860000000002</v>
      </c>
      <c r="S575" s="24">
        <v>0.2020572076874638</v>
      </c>
      <c r="T575" s="18">
        <v>-339.41399999999976</v>
      </c>
      <c r="U575" s="24">
        <v>-5.5775720518965552E-2</v>
      </c>
      <c r="V575" s="12" cm="1">
        <f t="array" ref="V575">SUMPRODUCT((B575=$B:$B)*(M575&lt;$M:$M))+1</f>
        <v>358</v>
      </c>
    </row>
    <row r="576" spans="1:22" x14ac:dyDescent="0.2">
      <c r="A576" s="14" t="str">
        <f t="shared" si="8"/>
        <v>2023Carol Mathews9</v>
      </c>
      <c r="B576" s="5">
        <v>2023</v>
      </c>
      <c r="C576" s="6" t="s">
        <v>103</v>
      </c>
      <c r="D576" s="6">
        <v>852968</v>
      </c>
      <c r="E576" s="6" t="s">
        <v>110</v>
      </c>
      <c r="F576" s="7">
        <v>6</v>
      </c>
      <c r="G576" s="7">
        <v>6</v>
      </c>
      <c r="H576" s="6" t="s">
        <v>31</v>
      </c>
      <c r="I576" s="6" t="s">
        <v>34</v>
      </c>
      <c r="J576" s="18">
        <v>21</v>
      </c>
      <c r="K576" s="18">
        <v>53</v>
      </c>
      <c r="L576" s="18">
        <v>125</v>
      </c>
      <c r="M576" s="18">
        <v>5308.6</v>
      </c>
      <c r="N576" s="18">
        <v>9</v>
      </c>
      <c r="O576" s="18">
        <v>252.7904761904762</v>
      </c>
      <c r="P576" s="21">
        <v>2.5238095238095237</v>
      </c>
      <c r="Q576" s="21">
        <v>2.358490566037736</v>
      </c>
      <c r="R576" s="18">
        <v>1005.8500000000004</v>
      </c>
      <c r="S576" s="24">
        <v>0.18947556794635126</v>
      </c>
      <c r="T576" s="18">
        <v>249.84000000000037</v>
      </c>
      <c r="U576" s="24">
        <v>4.7063255848999806E-2</v>
      </c>
      <c r="V576" s="12" cm="1">
        <f t="array" ref="V576">SUMPRODUCT((B576=$B:$B)*(M576&lt;$M:$M))+1</f>
        <v>378</v>
      </c>
    </row>
    <row r="577" spans="1:22" x14ac:dyDescent="0.2">
      <c r="A577" s="14" t="str">
        <f t="shared" si="8"/>
        <v>2023Carol Mathews10</v>
      </c>
      <c r="B577" s="5">
        <v>2023</v>
      </c>
      <c r="C577" s="6" t="s">
        <v>103</v>
      </c>
      <c r="D577" s="6">
        <v>263517</v>
      </c>
      <c r="E577" s="6" t="s">
        <v>27</v>
      </c>
      <c r="F577" s="7">
        <v>6</v>
      </c>
      <c r="G577" s="7">
        <v>1</v>
      </c>
      <c r="H577" s="6" t="s">
        <v>22</v>
      </c>
      <c r="I577" s="6" t="s">
        <v>34</v>
      </c>
      <c r="J577" s="18">
        <v>20</v>
      </c>
      <c r="K577" s="18">
        <v>52</v>
      </c>
      <c r="L577" s="18">
        <v>115</v>
      </c>
      <c r="M577" s="18">
        <v>5183.2920000000004</v>
      </c>
      <c r="N577" s="18">
        <v>10</v>
      </c>
      <c r="O577" s="18">
        <v>259.16460000000001</v>
      </c>
      <c r="P577" s="21">
        <v>2.6</v>
      </c>
      <c r="Q577" s="21">
        <v>2.2115384615384617</v>
      </c>
      <c r="R577" s="18">
        <v>730.29200000000037</v>
      </c>
      <c r="S577" s="24">
        <v>0.14089347079037806</v>
      </c>
      <c r="T577" s="18">
        <v>9.0720000000003438</v>
      </c>
      <c r="U577" s="24">
        <v>1.7502390372759905E-3</v>
      </c>
      <c r="V577" s="12" cm="1">
        <f t="array" ref="V577">SUMPRODUCT((B577=$B:$B)*(M577&lt;$M:$M))+1</f>
        <v>382</v>
      </c>
    </row>
    <row r="578" spans="1:22" x14ac:dyDescent="0.2">
      <c r="A578" s="14" t="str">
        <f t="shared" ref="A578:A641" si="9">B578&amp;C578&amp;N578</f>
        <v>2023Carol Mathews11</v>
      </c>
      <c r="B578" s="5">
        <v>2023</v>
      </c>
      <c r="C578" s="6" t="s">
        <v>103</v>
      </c>
      <c r="D578" s="6">
        <v>765294</v>
      </c>
      <c r="E578" s="6" t="s">
        <v>107</v>
      </c>
      <c r="F578" s="7">
        <v>6</v>
      </c>
      <c r="G578" s="7">
        <v>6</v>
      </c>
      <c r="H578" s="6" t="s">
        <v>31</v>
      </c>
      <c r="I578" s="6" t="s">
        <v>34</v>
      </c>
      <c r="J578" s="18">
        <v>20</v>
      </c>
      <c r="K578" s="18">
        <v>45</v>
      </c>
      <c r="L578" s="18">
        <v>117</v>
      </c>
      <c r="M578" s="18">
        <v>5096.6639999999998</v>
      </c>
      <c r="N578" s="18">
        <v>11</v>
      </c>
      <c r="O578" s="18">
        <v>254.83319999999998</v>
      </c>
      <c r="P578" s="21">
        <v>2.25</v>
      </c>
      <c r="Q578" s="21">
        <v>2.6</v>
      </c>
      <c r="R578" s="18">
        <v>1520.1639999999998</v>
      </c>
      <c r="S578" s="24">
        <v>0.29826647391313216</v>
      </c>
      <c r="T578" s="18">
        <v>806.75399999999979</v>
      </c>
      <c r="U578" s="24">
        <v>0.15829059949802457</v>
      </c>
      <c r="V578" s="12" cm="1">
        <f t="array" ref="V578">SUMPRODUCT((B578=$B:$B)*(M578&lt;$M:$M))+1</f>
        <v>384</v>
      </c>
    </row>
    <row r="579" spans="1:22" x14ac:dyDescent="0.2">
      <c r="A579" s="14" t="str">
        <f t="shared" si="9"/>
        <v>2023Carol Mathews12</v>
      </c>
      <c r="B579" s="5">
        <v>2023</v>
      </c>
      <c r="C579" s="6" t="s">
        <v>103</v>
      </c>
      <c r="D579" s="6">
        <v>364956</v>
      </c>
      <c r="E579" s="6" t="s">
        <v>109</v>
      </c>
      <c r="F579" s="7">
        <v>6</v>
      </c>
      <c r="G579" s="7">
        <v>6</v>
      </c>
      <c r="H579" s="6" t="s">
        <v>31</v>
      </c>
      <c r="I579" s="6" t="s">
        <v>34</v>
      </c>
      <c r="J579" s="18">
        <v>31</v>
      </c>
      <c r="K579" s="18">
        <v>40</v>
      </c>
      <c r="L579" s="18">
        <v>94</v>
      </c>
      <c r="M579" s="18">
        <v>4029.6480000000001</v>
      </c>
      <c r="N579" s="18">
        <v>12</v>
      </c>
      <c r="O579" s="18">
        <v>129.98864516129032</v>
      </c>
      <c r="P579" s="21">
        <v>1.2903225806451613</v>
      </c>
      <c r="Q579" s="21">
        <v>2.35</v>
      </c>
      <c r="R579" s="18">
        <v>1089.3980000000001</v>
      </c>
      <c r="S579" s="24">
        <v>0.27034569768873112</v>
      </c>
      <c r="T579" s="18">
        <v>18.398000000000138</v>
      </c>
      <c r="U579" s="24">
        <v>4.565659333023663E-3</v>
      </c>
      <c r="V579" s="12" cm="1">
        <f t="array" ref="V579">SUMPRODUCT((B579=$B:$B)*(M579&lt;$M:$M))+1</f>
        <v>400</v>
      </c>
    </row>
    <row r="580" spans="1:22" x14ac:dyDescent="0.2">
      <c r="A580" s="14" t="str">
        <f t="shared" si="9"/>
        <v>2023Carol Mathews13</v>
      </c>
      <c r="B580" s="5">
        <v>2023</v>
      </c>
      <c r="C580" s="6" t="s">
        <v>103</v>
      </c>
      <c r="D580" s="6">
        <v>230574</v>
      </c>
      <c r="E580" s="6" t="s">
        <v>122</v>
      </c>
      <c r="F580" s="7">
        <v>6</v>
      </c>
      <c r="G580" s="7">
        <v>6</v>
      </c>
      <c r="H580" s="6" t="s">
        <v>31</v>
      </c>
      <c r="I580" s="6" t="s">
        <v>34</v>
      </c>
      <c r="J580" s="18">
        <v>23</v>
      </c>
      <c r="K580" s="18">
        <v>32</v>
      </c>
      <c r="L580" s="18">
        <v>59</v>
      </c>
      <c r="M580" s="18">
        <v>3553.1280000000002</v>
      </c>
      <c r="N580" s="18">
        <v>13</v>
      </c>
      <c r="O580" s="18">
        <v>154.48382608695653</v>
      </c>
      <c r="P580" s="21">
        <v>1.3913043478260869</v>
      </c>
      <c r="Q580" s="21">
        <v>1.84375</v>
      </c>
      <c r="R580" s="18">
        <v>826.62800000000016</v>
      </c>
      <c r="S580" s="24">
        <v>0.23264796539837576</v>
      </c>
      <c r="T580" s="18">
        <v>29.228000000000179</v>
      </c>
      <c r="U580" s="24">
        <v>8.2259912955570912E-3</v>
      </c>
      <c r="V580" s="12" cm="1">
        <f t="array" ref="V580">SUMPRODUCT((B580=$B:$B)*(M580&lt;$M:$M))+1</f>
        <v>413</v>
      </c>
    </row>
    <row r="581" spans="1:22" x14ac:dyDescent="0.2">
      <c r="A581" s="14" t="str">
        <f t="shared" si="9"/>
        <v>2023Carol Mathews14</v>
      </c>
      <c r="B581" s="5">
        <v>2023</v>
      </c>
      <c r="C581" s="6" t="s">
        <v>103</v>
      </c>
      <c r="D581" s="6">
        <v>584221</v>
      </c>
      <c r="E581" s="6" t="s">
        <v>123</v>
      </c>
      <c r="F581" s="7">
        <v>6</v>
      </c>
      <c r="G581" s="7">
        <v>6</v>
      </c>
      <c r="H581" s="6" t="s">
        <v>31</v>
      </c>
      <c r="I581" s="6" t="s">
        <v>34</v>
      </c>
      <c r="J581" s="18">
        <v>25</v>
      </c>
      <c r="K581" s="18">
        <v>34</v>
      </c>
      <c r="L581" s="18">
        <v>61</v>
      </c>
      <c r="M581" s="18">
        <v>3510.712</v>
      </c>
      <c r="N581" s="18">
        <v>14</v>
      </c>
      <c r="O581" s="18">
        <v>140.42848000000001</v>
      </c>
      <c r="P581" s="21">
        <v>1.36</v>
      </c>
      <c r="Q581" s="21">
        <v>1.7941176470588236</v>
      </c>
      <c r="R581" s="18">
        <v>838.21199999999999</v>
      </c>
      <c r="S581" s="24">
        <v>0.23875840570231907</v>
      </c>
      <c r="T581" s="18">
        <v>-27.587999999999965</v>
      </c>
      <c r="U581" s="24">
        <v>-7.8582350246901387E-3</v>
      </c>
      <c r="V581" s="12" cm="1">
        <f t="array" ref="V581">SUMPRODUCT((B581=$B:$B)*(M581&lt;$M:$M))+1</f>
        <v>416</v>
      </c>
    </row>
    <row r="582" spans="1:22" x14ac:dyDescent="0.2">
      <c r="A582" s="14" t="str">
        <f t="shared" si="9"/>
        <v>2023Carol Mathews15</v>
      </c>
      <c r="B582" s="5">
        <v>2023</v>
      </c>
      <c r="C582" s="6" t="s">
        <v>103</v>
      </c>
      <c r="D582" s="6">
        <v>800587</v>
      </c>
      <c r="E582" s="6" t="s">
        <v>114</v>
      </c>
      <c r="F582" s="7">
        <v>6</v>
      </c>
      <c r="G582" s="7">
        <v>6</v>
      </c>
      <c r="H582" s="6" t="s">
        <v>31</v>
      </c>
      <c r="I582" s="6" t="s">
        <v>34</v>
      </c>
      <c r="J582" s="18">
        <v>20</v>
      </c>
      <c r="K582" s="18">
        <v>20</v>
      </c>
      <c r="L582" s="18">
        <v>83</v>
      </c>
      <c r="M582" s="18">
        <v>3424.136</v>
      </c>
      <c r="N582" s="18">
        <v>15</v>
      </c>
      <c r="O582" s="18">
        <v>171.20679999999999</v>
      </c>
      <c r="P582" s="21">
        <v>1</v>
      </c>
      <c r="Q582" s="21">
        <v>4.1500000000000004</v>
      </c>
      <c r="R582" s="18">
        <v>990.63599999999997</v>
      </c>
      <c r="S582" s="24">
        <v>0.28930977040631561</v>
      </c>
      <c r="T582" s="18">
        <v>306.63599999999997</v>
      </c>
      <c r="U582" s="24">
        <v>8.9551349595927254E-2</v>
      </c>
      <c r="V582" s="12" cm="1">
        <f t="array" ref="V582">SUMPRODUCT((B582=$B:$B)*(M582&lt;$M:$M))+1</f>
        <v>418</v>
      </c>
    </row>
    <row r="583" spans="1:22" x14ac:dyDescent="0.2">
      <c r="A583" s="14" t="str">
        <f t="shared" si="9"/>
        <v>2023Carol Mathews16</v>
      </c>
      <c r="B583" s="5">
        <v>2023</v>
      </c>
      <c r="C583" s="6" t="s">
        <v>103</v>
      </c>
      <c r="D583" s="6">
        <v>119707</v>
      </c>
      <c r="E583" s="6" t="s">
        <v>124</v>
      </c>
      <c r="F583" s="7">
        <v>6</v>
      </c>
      <c r="G583" s="7">
        <v>6</v>
      </c>
      <c r="H583" s="6" t="s">
        <v>31</v>
      </c>
      <c r="I583" s="6" t="s">
        <v>34</v>
      </c>
      <c r="J583" s="18">
        <v>13</v>
      </c>
      <c r="K583" s="18">
        <v>28</v>
      </c>
      <c r="L583" s="18">
        <v>81</v>
      </c>
      <c r="M583" s="18">
        <v>3233.752</v>
      </c>
      <c r="N583" s="18">
        <v>16</v>
      </c>
      <c r="O583" s="18">
        <v>248.75015384615384</v>
      </c>
      <c r="P583" s="21">
        <v>2.1538461538461537</v>
      </c>
      <c r="Q583" s="21">
        <v>2.8928571428571428</v>
      </c>
      <c r="R583" s="18">
        <v>692.25199999999995</v>
      </c>
      <c r="S583" s="24">
        <v>0.21407083783790468</v>
      </c>
      <c r="T583" s="18">
        <v>229.65199999999993</v>
      </c>
      <c r="U583" s="24">
        <v>7.1017196123883325E-2</v>
      </c>
      <c r="V583" s="12" cm="1">
        <f t="array" ref="V583">SUMPRODUCT((B583=$B:$B)*(M583&lt;$M:$M))+1</f>
        <v>426</v>
      </c>
    </row>
    <row r="584" spans="1:22" x14ac:dyDescent="0.2">
      <c r="A584" s="14" t="str">
        <f t="shared" si="9"/>
        <v>2023Carol Mathews17</v>
      </c>
      <c r="B584" s="5">
        <v>2023</v>
      </c>
      <c r="C584" s="6" t="s">
        <v>103</v>
      </c>
      <c r="D584" s="6">
        <v>776236</v>
      </c>
      <c r="E584" s="6" t="s">
        <v>115</v>
      </c>
      <c r="F584" s="7">
        <v>6</v>
      </c>
      <c r="G584" s="7">
        <v>6</v>
      </c>
      <c r="H584" s="6" t="s">
        <v>31</v>
      </c>
      <c r="I584" s="6" t="s">
        <v>34</v>
      </c>
      <c r="J584" s="18">
        <v>17</v>
      </c>
      <c r="K584" s="18">
        <v>17</v>
      </c>
      <c r="L584" s="18">
        <v>45</v>
      </c>
      <c r="M584" s="18">
        <v>2271.64</v>
      </c>
      <c r="N584" s="18">
        <v>17</v>
      </c>
      <c r="O584" s="18">
        <v>133.62588235294118</v>
      </c>
      <c r="P584" s="21">
        <v>1</v>
      </c>
      <c r="Q584" s="21">
        <v>2.6470588235294117</v>
      </c>
      <c r="R584" s="18">
        <v>433.13999999999987</v>
      </c>
      <c r="S584" s="24">
        <v>0.19067281787607188</v>
      </c>
      <c r="T584" s="18">
        <v>-148.2600000000001</v>
      </c>
      <c r="U584" s="24">
        <v>-6.5265623074078682E-2</v>
      </c>
      <c r="V584" s="12" cm="1">
        <f t="array" ref="V584">SUMPRODUCT((B584=$B:$B)*(M584&lt;$M:$M))+1</f>
        <v>447</v>
      </c>
    </row>
    <row r="585" spans="1:22" x14ac:dyDescent="0.2">
      <c r="A585" s="14" t="str">
        <f t="shared" si="9"/>
        <v>2023Carol Mathews18</v>
      </c>
      <c r="B585" s="5">
        <v>2023</v>
      </c>
      <c r="C585" s="6" t="s">
        <v>103</v>
      </c>
      <c r="D585" s="6">
        <v>261329</v>
      </c>
      <c r="E585" s="6" t="s">
        <v>461</v>
      </c>
      <c r="F585" s="7">
        <v>6</v>
      </c>
      <c r="G585" s="7">
        <v>6</v>
      </c>
      <c r="H585" s="6" t="s">
        <v>31</v>
      </c>
      <c r="I585" s="6" t="s">
        <v>34</v>
      </c>
      <c r="J585" s="18">
        <v>5</v>
      </c>
      <c r="K585" s="18">
        <v>11</v>
      </c>
      <c r="L585" s="18">
        <v>20</v>
      </c>
      <c r="M585" s="18">
        <v>1216.6400000000001</v>
      </c>
      <c r="N585" s="18">
        <v>18</v>
      </c>
      <c r="O585" s="18">
        <v>243.32800000000003</v>
      </c>
      <c r="P585" s="21">
        <v>2.2000000000000002</v>
      </c>
      <c r="Q585" s="21">
        <v>1.8181818181818181</v>
      </c>
      <c r="R585" s="18">
        <v>299.1400000000001</v>
      </c>
      <c r="S585" s="24">
        <v>0.24587388216728043</v>
      </c>
      <c r="T585" s="18">
        <v>120.94000000000011</v>
      </c>
      <c r="U585" s="24">
        <v>9.9404918463966416E-2</v>
      </c>
      <c r="V585" s="12" cm="1">
        <f t="array" ref="V585">SUMPRODUCT((B585=$B:$B)*(M585&lt;$M:$M))+1</f>
        <v>484</v>
      </c>
    </row>
    <row r="586" spans="1:22" x14ac:dyDescent="0.2">
      <c r="A586" s="14" t="str">
        <f t="shared" si="9"/>
        <v>2023Carol Mathews19</v>
      </c>
      <c r="B586" s="5">
        <v>2023</v>
      </c>
      <c r="C586" s="6" t="s">
        <v>103</v>
      </c>
      <c r="D586" s="6">
        <v>809850</v>
      </c>
      <c r="E586" s="6" t="s">
        <v>119</v>
      </c>
      <c r="F586" s="7">
        <v>6</v>
      </c>
      <c r="G586" s="7">
        <v>6</v>
      </c>
      <c r="H586" s="6" t="s">
        <v>31</v>
      </c>
      <c r="I586" s="6" t="s">
        <v>34</v>
      </c>
      <c r="J586" s="18">
        <v>7</v>
      </c>
      <c r="K586" s="18">
        <v>16</v>
      </c>
      <c r="L586" s="18">
        <v>24</v>
      </c>
      <c r="M586" s="18">
        <v>1196.6079999999999</v>
      </c>
      <c r="N586" s="18">
        <v>19</v>
      </c>
      <c r="O586" s="18">
        <v>170.94399999999999</v>
      </c>
      <c r="P586" s="21">
        <v>2.2857142857142856</v>
      </c>
      <c r="Q586" s="21">
        <v>1.5</v>
      </c>
      <c r="R586" s="18">
        <v>282.10799999999995</v>
      </c>
      <c r="S586" s="24">
        <v>0.2357564047708188</v>
      </c>
      <c r="T586" s="18">
        <v>31.907999999999959</v>
      </c>
      <c r="U586" s="24">
        <v>2.6665374124191014E-2</v>
      </c>
      <c r="V586" s="12" cm="1">
        <f t="array" ref="V586">SUMPRODUCT((B586=$B:$B)*(M586&lt;$M:$M))+1</f>
        <v>485</v>
      </c>
    </row>
    <row r="587" spans="1:22" x14ac:dyDescent="0.2">
      <c r="A587" s="14" t="str">
        <f t="shared" si="9"/>
        <v>2023Carol Mathews20</v>
      </c>
      <c r="B587" s="5">
        <v>2023</v>
      </c>
      <c r="C587" s="6" t="s">
        <v>103</v>
      </c>
      <c r="D587" s="6">
        <v>281083</v>
      </c>
      <c r="E587" s="6" t="s">
        <v>127</v>
      </c>
      <c r="F587" s="7">
        <v>6</v>
      </c>
      <c r="G587" s="7">
        <v>6</v>
      </c>
      <c r="H587" s="6" t="s">
        <v>22</v>
      </c>
      <c r="I587" s="6" t="s">
        <v>34</v>
      </c>
      <c r="J587" s="18">
        <v>12</v>
      </c>
      <c r="K587" s="18">
        <v>12</v>
      </c>
      <c r="L587" s="18">
        <v>29</v>
      </c>
      <c r="M587" s="18">
        <v>1081.6469999999999</v>
      </c>
      <c r="N587" s="18">
        <v>20</v>
      </c>
      <c r="O587" s="18">
        <v>90.137249999999995</v>
      </c>
      <c r="P587" s="21">
        <v>1</v>
      </c>
      <c r="Q587" s="21">
        <v>2.4166666666666665</v>
      </c>
      <c r="R587" s="18">
        <v>152.39699999999993</v>
      </c>
      <c r="S587" s="24">
        <v>0.14089347079037795</v>
      </c>
      <c r="T587" s="18">
        <v>-258.00300000000004</v>
      </c>
      <c r="U587" s="24">
        <v>-0.23852791160147446</v>
      </c>
      <c r="V587" s="12" cm="1">
        <f t="array" ref="V587">SUMPRODUCT((B587=$B:$B)*(M587&lt;$M:$M))+1</f>
        <v>488</v>
      </c>
    </row>
    <row r="588" spans="1:22" x14ac:dyDescent="0.2">
      <c r="A588" s="14" t="str">
        <f t="shared" si="9"/>
        <v>2023Carol Mathews21</v>
      </c>
      <c r="B588" s="5">
        <v>2023</v>
      </c>
      <c r="C588" s="6" t="s">
        <v>103</v>
      </c>
      <c r="D588" s="6">
        <v>692982</v>
      </c>
      <c r="E588" s="6" t="s">
        <v>117</v>
      </c>
      <c r="F588" s="7">
        <v>6</v>
      </c>
      <c r="G588" s="7">
        <v>6</v>
      </c>
      <c r="H588" s="6" t="s">
        <v>31</v>
      </c>
      <c r="I588" s="6" t="s">
        <v>34</v>
      </c>
      <c r="J588" s="18">
        <v>6</v>
      </c>
      <c r="K588" s="18">
        <v>10</v>
      </c>
      <c r="L588" s="18">
        <v>28</v>
      </c>
      <c r="M588" s="18">
        <v>985.37599999999998</v>
      </c>
      <c r="N588" s="18">
        <v>21</v>
      </c>
      <c r="O588" s="18">
        <v>164.22933333333333</v>
      </c>
      <c r="P588" s="21">
        <v>1.6666666666666667</v>
      </c>
      <c r="Q588" s="21">
        <v>2.8</v>
      </c>
      <c r="R588" s="18">
        <v>324.12599999999998</v>
      </c>
      <c r="S588" s="24">
        <v>0.32893636540772253</v>
      </c>
      <c r="T588" s="18">
        <v>114.12599999999998</v>
      </c>
      <c r="U588" s="24">
        <v>0.11581974799467409</v>
      </c>
      <c r="V588" s="12" cm="1">
        <f t="array" ref="V588">SUMPRODUCT((B588=$B:$B)*(M588&lt;$M:$M))+1</f>
        <v>491</v>
      </c>
    </row>
    <row r="589" spans="1:22" x14ac:dyDescent="0.2">
      <c r="A589" s="14" t="str">
        <f t="shared" si="9"/>
        <v>2023Carol Mathews22</v>
      </c>
      <c r="B589" s="5">
        <v>2023</v>
      </c>
      <c r="C589" s="6" t="s">
        <v>103</v>
      </c>
      <c r="D589" s="6">
        <v>553426</v>
      </c>
      <c r="E589" s="6" t="s">
        <v>120</v>
      </c>
      <c r="F589" s="7">
        <v>6</v>
      </c>
      <c r="G589" s="7">
        <v>6</v>
      </c>
      <c r="H589" s="6" t="s">
        <v>31</v>
      </c>
      <c r="I589" s="6" t="s">
        <v>34</v>
      </c>
      <c r="J589" s="18">
        <v>5</v>
      </c>
      <c r="K589" s="18">
        <v>7</v>
      </c>
      <c r="L589" s="18">
        <v>22</v>
      </c>
      <c r="M589" s="18">
        <v>766.22400000000005</v>
      </c>
      <c r="N589" s="18">
        <v>22</v>
      </c>
      <c r="O589" s="18">
        <v>153.2448</v>
      </c>
      <c r="P589" s="21">
        <v>1.4</v>
      </c>
      <c r="Q589" s="21">
        <v>3.1428571428571428</v>
      </c>
      <c r="R589" s="18">
        <v>182.72400000000005</v>
      </c>
      <c r="S589" s="24">
        <v>0.2384733446094093</v>
      </c>
      <c r="T589" s="18">
        <v>9.3240000000000407</v>
      </c>
      <c r="U589" s="24">
        <v>1.2168765269686202E-2</v>
      </c>
      <c r="V589" s="12" cm="1">
        <f t="array" ref="V589">SUMPRODUCT((B589=$B:$B)*(M589&lt;$M:$M))+1</f>
        <v>497</v>
      </c>
    </row>
    <row r="590" spans="1:22" x14ac:dyDescent="0.2">
      <c r="A590" s="14" t="str">
        <f t="shared" si="9"/>
        <v>2023Carol Mathews23</v>
      </c>
      <c r="B590" s="5">
        <v>2023</v>
      </c>
      <c r="C590" s="6" t="s">
        <v>103</v>
      </c>
      <c r="D590" s="6">
        <v>356684</v>
      </c>
      <c r="E590" s="6" t="s">
        <v>126</v>
      </c>
      <c r="F590" s="7">
        <v>6</v>
      </c>
      <c r="G590" s="7">
        <v>6</v>
      </c>
      <c r="H590" s="6" t="s">
        <v>31</v>
      </c>
      <c r="I590" s="6" t="s">
        <v>34</v>
      </c>
      <c r="J590" s="18">
        <v>4</v>
      </c>
      <c r="K590" s="18">
        <v>4</v>
      </c>
      <c r="L590" s="18">
        <v>15</v>
      </c>
      <c r="M590" s="18">
        <v>745.48</v>
      </c>
      <c r="N590" s="18">
        <v>23</v>
      </c>
      <c r="O590" s="18">
        <v>186.37</v>
      </c>
      <c r="P590" s="21">
        <v>1</v>
      </c>
      <c r="Q590" s="21">
        <v>3.75</v>
      </c>
      <c r="R590" s="18">
        <v>276.48</v>
      </c>
      <c r="S590" s="24">
        <v>0.37087514084884909</v>
      </c>
      <c r="T590" s="18">
        <v>139.68</v>
      </c>
      <c r="U590" s="24">
        <v>0.1873692117830123</v>
      </c>
      <c r="V590" s="12" cm="1">
        <f t="array" ref="V590">SUMPRODUCT((B590=$B:$B)*(M590&lt;$M:$M))+1</f>
        <v>498</v>
      </c>
    </row>
    <row r="591" spans="1:22" x14ac:dyDescent="0.2">
      <c r="A591" s="14" t="str">
        <f t="shared" si="9"/>
        <v>2023Carol Mathews24</v>
      </c>
      <c r="B591" s="5">
        <v>2023</v>
      </c>
      <c r="C591" s="6" t="s">
        <v>103</v>
      </c>
      <c r="D591" s="6">
        <v>135228</v>
      </c>
      <c r="E591" s="6" t="s">
        <v>121</v>
      </c>
      <c r="F591" s="7">
        <v>6</v>
      </c>
      <c r="G591" s="7">
        <v>6</v>
      </c>
      <c r="H591" s="6" t="s">
        <v>31</v>
      </c>
      <c r="I591" s="6" t="s">
        <v>34</v>
      </c>
      <c r="J591" s="18">
        <v>7</v>
      </c>
      <c r="K591" s="18">
        <v>7</v>
      </c>
      <c r="L591" s="18">
        <v>13</v>
      </c>
      <c r="M591" s="18">
        <v>647.89599999999996</v>
      </c>
      <c r="N591" s="18">
        <v>24</v>
      </c>
      <c r="O591" s="18">
        <v>92.556571428571417</v>
      </c>
      <c r="P591" s="21">
        <v>1</v>
      </c>
      <c r="Q591" s="21">
        <v>1.8571428571428572</v>
      </c>
      <c r="R591" s="18">
        <v>199.89599999999996</v>
      </c>
      <c r="S591" s="24">
        <v>0.30853099880227686</v>
      </c>
      <c r="T591" s="18">
        <v>-39.504000000000048</v>
      </c>
      <c r="U591" s="24">
        <v>-6.0972748712756444E-2</v>
      </c>
      <c r="V591" s="12" cm="1">
        <f t="array" ref="V591">SUMPRODUCT((B591=$B:$B)*(M591&lt;$M:$M))+1</f>
        <v>501</v>
      </c>
    </row>
    <row r="592" spans="1:22" x14ac:dyDescent="0.2">
      <c r="A592" s="14" t="str">
        <f t="shared" si="9"/>
        <v>2023Carol Mathews25</v>
      </c>
      <c r="B592" s="5">
        <v>2023</v>
      </c>
      <c r="C592" s="6" t="s">
        <v>103</v>
      </c>
      <c r="D592" s="6">
        <v>322483</v>
      </c>
      <c r="E592" s="6" t="s">
        <v>128</v>
      </c>
      <c r="F592" s="7">
        <v>6</v>
      </c>
      <c r="G592" s="7">
        <v>6</v>
      </c>
      <c r="H592" s="6" t="s">
        <v>31</v>
      </c>
      <c r="I592" s="6" t="s">
        <v>34</v>
      </c>
      <c r="J592" s="18">
        <v>7</v>
      </c>
      <c r="K592" s="18">
        <v>7</v>
      </c>
      <c r="L592" s="18">
        <v>7</v>
      </c>
      <c r="M592" s="18">
        <v>359.14400000000001</v>
      </c>
      <c r="N592" s="18">
        <v>25</v>
      </c>
      <c r="O592" s="18">
        <v>51.306285714285714</v>
      </c>
      <c r="P592" s="21">
        <v>1</v>
      </c>
      <c r="Q592" s="21">
        <v>1</v>
      </c>
      <c r="R592" s="18">
        <v>78.644000000000005</v>
      </c>
      <c r="S592" s="24">
        <v>0.21897623237475777</v>
      </c>
      <c r="T592" s="18">
        <v>-160.756</v>
      </c>
      <c r="U592" s="24">
        <v>-0.44760875860379123</v>
      </c>
      <c r="V592" s="12" cm="1">
        <f t="array" ref="V592">SUMPRODUCT((B592=$B:$B)*(M592&lt;$M:$M))+1</f>
        <v>510</v>
      </c>
    </row>
    <row r="593" spans="1:22" x14ac:dyDescent="0.2">
      <c r="A593" s="14" t="str">
        <f t="shared" si="9"/>
        <v>2023Celia Pasillas1</v>
      </c>
      <c r="B593" s="5">
        <v>2023</v>
      </c>
      <c r="C593" s="6" t="s">
        <v>129</v>
      </c>
      <c r="D593" s="6">
        <v>762085</v>
      </c>
      <c r="E593" s="6" t="s">
        <v>130</v>
      </c>
      <c r="F593" s="7">
        <v>1</v>
      </c>
      <c r="G593" s="7">
        <v>1</v>
      </c>
      <c r="H593" s="6" t="s">
        <v>31</v>
      </c>
      <c r="I593" s="6" t="s">
        <v>25</v>
      </c>
      <c r="J593" s="18">
        <v>137</v>
      </c>
      <c r="K593" s="18">
        <v>541</v>
      </c>
      <c r="L593" s="18">
        <v>2196</v>
      </c>
      <c r="M593" s="18">
        <v>91691.480999999898</v>
      </c>
      <c r="N593" s="18">
        <v>1</v>
      </c>
      <c r="O593" s="18">
        <v>669.28088321167809</v>
      </c>
      <c r="P593" s="21">
        <v>3.948905109489051</v>
      </c>
      <c r="Q593" s="21">
        <v>4.0591497227356745</v>
      </c>
      <c r="R593" s="18">
        <v>12918.730999999898</v>
      </c>
      <c r="S593" s="24">
        <v>0.14089347079037706</v>
      </c>
      <c r="T593" s="18">
        <v>8082.6809999998977</v>
      </c>
      <c r="U593" s="24">
        <v>8.8150839225728139E-2</v>
      </c>
      <c r="V593" s="12" cm="1">
        <f t="array" ref="V593">SUMPRODUCT((B593=$B:$B)*(M593&lt;$M:$M))+1</f>
        <v>62</v>
      </c>
    </row>
    <row r="594" spans="1:22" x14ac:dyDescent="0.2">
      <c r="A594" s="14" t="str">
        <f t="shared" si="9"/>
        <v>2023Celia Pasillas2</v>
      </c>
      <c r="B594" s="5">
        <v>2023</v>
      </c>
      <c r="C594" s="6" t="s">
        <v>129</v>
      </c>
      <c r="D594" s="6">
        <v>444410</v>
      </c>
      <c r="E594" s="6" t="s">
        <v>133</v>
      </c>
      <c r="F594" s="7">
        <v>1</v>
      </c>
      <c r="G594" s="7">
        <v>1</v>
      </c>
      <c r="H594" s="6" t="s">
        <v>31</v>
      </c>
      <c r="I594" s="6" t="s">
        <v>25</v>
      </c>
      <c r="J594" s="18">
        <v>114</v>
      </c>
      <c r="K594" s="18">
        <v>396</v>
      </c>
      <c r="L594" s="18">
        <v>1691</v>
      </c>
      <c r="M594" s="18">
        <v>79306.624800000005</v>
      </c>
      <c r="N594" s="18">
        <v>2</v>
      </c>
      <c r="O594" s="18">
        <v>695.67214736842107</v>
      </c>
      <c r="P594" s="21">
        <v>3.4736842105263159</v>
      </c>
      <c r="Q594" s="21">
        <v>4.2702020202020199</v>
      </c>
      <c r="R594" s="18">
        <v>8943.1248000000051</v>
      </c>
      <c r="S594" s="24">
        <v>0.11276642805759658</v>
      </c>
      <c r="T594" s="18">
        <v>4978.4748000000054</v>
      </c>
      <c r="U594" s="24">
        <v>6.2775018008331698E-2</v>
      </c>
      <c r="V594" s="12" cm="1">
        <f t="array" ref="V594">SUMPRODUCT((B594=$B:$B)*(M594&lt;$M:$M))+1</f>
        <v>74</v>
      </c>
    </row>
    <row r="595" spans="1:22" x14ac:dyDescent="0.2">
      <c r="A595" s="14" t="str">
        <f t="shared" si="9"/>
        <v>2023Celia Pasillas3</v>
      </c>
      <c r="B595" s="5">
        <v>2023</v>
      </c>
      <c r="C595" s="6" t="s">
        <v>129</v>
      </c>
      <c r="D595" s="6">
        <v>167223</v>
      </c>
      <c r="E595" s="6" t="s">
        <v>132</v>
      </c>
      <c r="F595" s="7">
        <v>1</v>
      </c>
      <c r="G595" s="7">
        <v>1</v>
      </c>
      <c r="H595" s="6" t="s">
        <v>31</v>
      </c>
      <c r="I595" s="6" t="s">
        <v>25</v>
      </c>
      <c r="J595" s="18">
        <v>111</v>
      </c>
      <c r="K595" s="18">
        <v>424</v>
      </c>
      <c r="L595" s="18">
        <v>1579</v>
      </c>
      <c r="M595" s="18">
        <v>78367.111199999999</v>
      </c>
      <c r="N595" s="18">
        <v>3</v>
      </c>
      <c r="O595" s="18">
        <v>706.01001081081085</v>
      </c>
      <c r="P595" s="21">
        <v>3.8198198198198199</v>
      </c>
      <c r="Q595" s="21">
        <v>3.7240566037735849</v>
      </c>
      <c r="R595" s="18">
        <v>10273.611199999999</v>
      </c>
      <c r="S595" s="24">
        <v>0.13109595393634976</v>
      </c>
      <c r="T595" s="18">
        <v>6373.3611999999994</v>
      </c>
      <c r="U595" s="24">
        <v>8.1326989120915807E-2</v>
      </c>
      <c r="V595" s="12" cm="1">
        <f t="array" ref="V595">SUMPRODUCT((B595=$B:$B)*(M595&lt;$M:$M))+1</f>
        <v>77</v>
      </c>
    </row>
    <row r="596" spans="1:22" x14ac:dyDescent="0.2">
      <c r="A596" s="14" t="str">
        <f t="shared" si="9"/>
        <v>2023Celia Pasillas4</v>
      </c>
      <c r="B596" s="5">
        <v>2023</v>
      </c>
      <c r="C596" s="6" t="s">
        <v>129</v>
      </c>
      <c r="D596" s="6">
        <v>481214</v>
      </c>
      <c r="E596" s="6" t="s">
        <v>131</v>
      </c>
      <c r="F596" s="7">
        <v>1</v>
      </c>
      <c r="G596" s="7">
        <v>4</v>
      </c>
      <c r="H596" s="6" t="s">
        <v>22</v>
      </c>
      <c r="I596" s="6" t="s">
        <v>25</v>
      </c>
      <c r="J596" s="18">
        <v>141</v>
      </c>
      <c r="K596" s="18">
        <v>400</v>
      </c>
      <c r="L596" s="18">
        <v>1778</v>
      </c>
      <c r="M596" s="18">
        <v>77717.653999999995</v>
      </c>
      <c r="N596" s="18">
        <v>4</v>
      </c>
      <c r="O596" s="18">
        <v>551.18903546099284</v>
      </c>
      <c r="P596" s="21">
        <v>2.8368794326241136</v>
      </c>
      <c r="Q596" s="21">
        <v>4.4450000000000003</v>
      </c>
      <c r="R596" s="18">
        <v>6909.903999999995</v>
      </c>
      <c r="S596" s="24">
        <v>8.8910352337706888E-2</v>
      </c>
      <c r="T596" s="18">
        <v>2102.2039999999952</v>
      </c>
      <c r="U596" s="24">
        <v>2.7049246751580991E-2</v>
      </c>
      <c r="V596" s="12" cm="1">
        <f t="array" ref="V596">SUMPRODUCT((B596=$B:$B)*(M596&lt;$M:$M))+1</f>
        <v>78</v>
      </c>
    </row>
    <row r="597" spans="1:22" x14ac:dyDescent="0.2">
      <c r="A597" s="14" t="str">
        <f t="shared" si="9"/>
        <v>2023Celia Pasillas5</v>
      </c>
      <c r="B597" s="5">
        <v>2023</v>
      </c>
      <c r="C597" s="6" t="s">
        <v>129</v>
      </c>
      <c r="D597" s="6">
        <v>524048</v>
      </c>
      <c r="E597" s="6" t="s">
        <v>451</v>
      </c>
      <c r="F597" s="7">
        <v>1</v>
      </c>
      <c r="G597" s="7">
        <v>1</v>
      </c>
      <c r="H597" s="6" t="s">
        <v>22</v>
      </c>
      <c r="I597" s="6" t="s">
        <v>29</v>
      </c>
      <c r="J597" s="18">
        <v>168</v>
      </c>
      <c r="K597" s="18">
        <v>291</v>
      </c>
      <c r="L597" s="18">
        <v>1029</v>
      </c>
      <c r="M597" s="18">
        <v>47112.317999999999</v>
      </c>
      <c r="N597" s="18">
        <v>5</v>
      </c>
      <c r="O597" s="18">
        <v>280.43046428571427</v>
      </c>
      <c r="P597" s="21">
        <v>1.7321428571428572</v>
      </c>
      <c r="Q597" s="21">
        <v>3.536082474226804</v>
      </c>
      <c r="R597" s="18">
        <v>6637.8179999999993</v>
      </c>
      <c r="S597" s="24">
        <v>0.14089347079037801</v>
      </c>
      <c r="T597" s="18">
        <v>1110.8179999999993</v>
      </c>
      <c r="U597" s="24">
        <v>2.3578079940791689E-2</v>
      </c>
      <c r="V597" s="12" cm="1">
        <f t="array" ref="V597">SUMPRODUCT((B597=$B:$B)*(M597&lt;$M:$M))+1</f>
        <v>136</v>
      </c>
    </row>
    <row r="598" spans="1:22" x14ac:dyDescent="0.2">
      <c r="A598" s="14" t="str">
        <f t="shared" si="9"/>
        <v>2023Celia Pasillas6</v>
      </c>
      <c r="B598" s="5">
        <v>2023</v>
      </c>
      <c r="C598" s="6" t="s">
        <v>129</v>
      </c>
      <c r="D598" s="6">
        <v>335207</v>
      </c>
      <c r="E598" s="6" t="s">
        <v>134</v>
      </c>
      <c r="F598" s="7">
        <v>1</v>
      </c>
      <c r="G598" s="7">
        <v>5</v>
      </c>
      <c r="H598" s="6" t="s">
        <v>22</v>
      </c>
      <c r="I598" s="6" t="s">
        <v>29</v>
      </c>
      <c r="J598" s="18">
        <v>76</v>
      </c>
      <c r="K598" s="18">
        <v>230</v>
      </c>
      <c r="L598" s="18">
        <v>923</v>
      </c>
      <c r="M598" s="18">
        <v>37988.012999999999</v>
      </c>
      <c r="N598" s="18">
        <v>6</v>
      </c>
      <c r="O598" s="18">
        <v>499.84227631578943</v>
      </c>
      <c r="P598" s="21">
        <v>3.0263157894736841</v>
      </c>
      <c r="Q598" s="21">
        <v>4.0130434782608697</v>
      </c>
      <c r="R598" s="18">
        <v>5352.262999999999</v>
      </c>
      <c r="S598" s="24">
        <v>0.14089347079037798</v>
      </c>
      <c r="T598" s="18">
        <v>2746.5629999999992</v>
      </c>
      <c r="U598" s="24">
        <v>7.2300780775240839E-2</v>
      </c>
      <c r="V598" s="12" cm="1">
        <f t="array" ref="V598">SUMPRODUCT((B598=$B:$B)*(M598&lt;$M:$M))+1</f>
        <v>156</v>
      </c>
    </row>
    <row r="599" spans="1:22" x14ac:dyDescent="0.2">
      <c r="A599" s="14" t="str">
        <f t="shared" si="9"/>
        <v>2023Celia Pasillas7</v>
      </c>
      <c r="B599" s="5">
        <v>2023</v>
      </c>
      <c r="C599" s="6" t="s">
        <v>129</v>
      </c>
      <c r="D599" s="6">
        <v>247473</v>
      </c>
      <c r="E599" s="6" t="s">
        <v>135</v>
      </c>
      <c r="F599" s="7">
        <v>1</v>
      </c>
      <c r="G599" s="7">
        <v>3</v>
      </c>
      <c r="H599" s="6" t="s">
        <v>22</v>
      </c>
      <c r="I599" s="6" t="s">
        <v>29</v>
      </c>
      <c r="J599" s="18">
        <v>67</v>
      </c>
      <c r="K599" s="18">
        <v>140</v>
      </c>
      <c r="L599" s="18">
        <v>640</v>
      </c>
      <c r="M599" s="18">
        <v>26268.191999999999</v>
      </c>
      <c r="N599" s="18">
        <v>7</v>
      </c>
      <c r="O599" s="18">
        <v>392.06256716417909</v>
      </c>
      <c r="P599" s="21">
        <v>2.08955223880597</v>
      </c>
      <c r="Q599" s="21">
        <v>4.5714285714285712</v>
      </c>
      <c r="R599" s="18">
        <v>3383.9419999999991</v>
      </c>
      <c r="S599" s="24">
        <v>0.12882279831059554</v>
      </c>
      <c r="T599" s="18">
        <v>1154.041999999999</v>
      </c>
      <c r="U599" s="24">
        <v>4.3933057897551496E-2</v>
      </c>
      <c r="V599" s="12" cm="1">
        <f t="array" ref="V599">SUMPRODUCT((B599=$B:$B)*(M599&lt;$M:$M))+1</f>
        <v>188</v>
      </c>
    </row>
    <row r="600" spans="1:22" x14ac:dyDescent="0.2">
      <c r="A600" s="14" t="str">
        <f t="shared" si="9"/>
        <v>2023Celia Pasillas8</v>
      </c>
      <c r="B600" s="5">
        <v>2023</v>
      </c>
      <c r="C600" s="6" t="s">
        <v>129</v>
      </c>
      <c r="D600" s="6">
        <v>888162</v>
      </c>
      <c r="E600" s="6" t="s">
        <v>138</v>
      </c>
      <c r="F600" s="7">
        <v>1</v>
      </c>
      <c r="G600" s="7">
        <v>1</v>
      </c>
      <c r="H600" s="6" t="s">
        <v>31</v>
      </c>
      <c r="I600" s="6" t="s">
        <v>34</v>
      </c>
      <c r="J600" s="18">
        <v>23</v>
      </c>
      <c r="K600" s="18">
        <v>73</v>
      </c>
      <c r="L600" s="18">
        <v>254</v>
      </c>
      <c r="M600" s="18">
        <v>11242.420400000001</v>
      </c>
      <c r="N600" s="18">
        <v>8</v>
      </c>
      <c r="O600" s="18">
        <v>488.80088695652177</v>
      </c>
      <c r="P600" s="21">
        <v>3.1739130434782608</v>
      </c>
      <c r="Q600" s="21">
        <v>3.4794520547945207</v>
      </c>
      <c r="R600" s="18">
        <v>2036.6704000000009</v>
      </c>
      <c r="S600" s="24">
        <v>0.18115942364154972</v>
      </c>
      <c r="T600" s="18">
        <v>1244.4704000000008</v>
      </c>
      <c r="U600" s="24">
        <v>0.11069417044749552</v>
      </c>
      <c r="V600" s="12" cm="1">
        <f t="array" ref="V600">SUMPRODUCT((B600=$B:$B)*(M600&lt;$M:$M))+1</f>
        <v>264</v>
      </c>
    </row>
    <row r="601" spans="1:22" x14ac:dyDescent="0.2">
      <c r="A601" s="14" t="str">
        <f t="shared" si="9"/>
        <v>2023Celia Pasillas9</v>
      </c>
      <c r="B601" s="5">
        <v>2023</v>
      </c>
      <c r="C601" s="6" t="s">
        <v>129</v>
      </c>
      <c r="D601" s="6">
        <v>798176</v>
      </c>
      <c r="E601" s="6" t="s">
        <v>139</v>
      </c>
      <c r="F601" s="7">
        <v>1</v>
      </c>
      <c r="G601" s="7">
        <v>1</v>
      </c>
      <c r="H601" s="6" t="s">
        <v>31</v>
      </c>
      <c r="I601" s="6" t="s">
        <v>34</v>
      </c>
      <c r="J601" s="18">
        <v>17</v>
      </c>
      <c r="K601" s="18">
        <v>59</v>
      </c>
      <c r="L601" s="18">
        <v>241</v>
      </c>
      <c r="M601" s="18">
        <v>10972.446</v>
      </c>
      <c r="N601" s="18">
        <v>9</v>
      </c>
      <c r="O601" s="18">
        <v>645.43799999999999</v>
      </c>
      <c r="P601" s="21">
        <v>3.4705882352941178</v>
      </c>
      <c r="Q601" s="21">
        <v>4.0847457627118642</v>
      </c>
      <c r="R601" s="18">
        <v>1545.9459999999999</v>
      </c>
      <c r="S601" s="24">
        <v>0.14089347079037801</v>
      </c>
      <c r="T601" s="18">
        <v>955.69599999999991</v>
      </c>
      <c r="U601" s="24">
        <v>8.7099631203470945E-2</v>
      </c>
      <c r="V601" s="12" cm="1">
        <f t="array" ref="V601">SUMPRODUCT((B601=$B:$B)*(M601&lt;$M:$M))+1</f>
        <v>267</v>
      </c>
    </row>
    <row r="602" spans="1:22" x14ac:dyDescent="0.2">
      <c r="A602" s="14" t="str">
        <f t="shared" si="9"/>
        <v>2023Celia Pasillas10</v>
      </c>
      <c r="B602" s="5">
        <v>2023</v>
      </c>
      <c r="C602" s="6" t="s">
        <v>129</v>
      </c>
      <c r="D602" s="6">
        <v>739560</v>
      </c>
      <c r="E602" s="6" t="s">
        <v>140</v>
      </c>
      <c r="F602" s="7">
        <v>1</v>
      </c>
      <c r="G602" s="7">
        <v>1</v>
      </c>
      <c r="H602" s="6" t="s">
        <v>31</v>
      </c>
      <c r="I602" s="6" t="s">
        <v>34</v>
      </c>
      <c r="J602" s="18">
        <v>2</v>
      </c>
      <c r="K602" s="18">
        <v>2</v>
      </c>
      <c r="L602" s="18">
        <v>3</v>
      </c>
      <c r="M602" s="18">
        <v>51.216000000000001</v>
      </c>
      <c r="N602" s="18">
        <v>10</v>
      </c>
      <c r="O602" s="18">
        <v>25.608000000000001</v>
      </c>
      <c r="P602" s="21">
        <v>1</v>
      </c>
      <c r="Q602" s="21">
        <v>1.5</v>
      </c>
      <c r="R602" s="18">
        <v>7.2160000000000011</v>
      </c>
      <c r="S602" s="24">
        <v>0.14089347079037803</v>
      </c>
      <c r="T602" s="18">
        <v>-56.984000000000002</v>
      </c>
      <c r="U602" s="24">
        <v>-1.1126210559200249</v>
      </c>
      <c r="V602" s="12" cm="1">
        <f t="array" ref="V602">SUMPRODUCT((B602=$B:$B)*(M602&lt;$M:$M))+1</f>
        <v>517</v>
      </c>
    </row>
    <row r="603" spans="1:22" x14ac:dyDescent="0.2">
      <c r="A603" s="14" t="str">
        <f t="shared" si="9"/>
        <v>2023Claudia Schwartz1</v>
      </c>
      <c r="B603" s="5">
        <v>2023</v>
      </c>
      <c r="C603" s="6" t="s">
        <v>141</v>
      </c>
      <c r="D603" s="6">
        <v>913384</v>
      </c>
      <c r="E603" s="6" t="s">
        <v>152</v>
      </c>
      <c r="F603" s="7">
        <v>3</v>
      </c>
      <c r="G603" s="7">
        <v>3</v>
      </c>
      <c r="H603" s="6" t="s">
        <v>22</v>
      </c>
      <c r="I603" s="6" t="s">
        <v>29</v>
      </c>
      <c r="J603" s="18">
        <v>37</v>
      </c>
      <c r="K603" s="18">
        <v>121</v>
      </c>
      <c r="L603" s="18">
        <v>589</v>
      </c>
      <c r="M603" s="18">
        <v>34190.487999999998</v>
      </c>
      <c r="N603" s="18">
        <v>1</v>
      </c>
      <c r="O603" s="18">
        <v>924.06724324324318</v>
      </c>
      <c r="P603" s="21">
        <v>3.2702702702702702</v>
      </c>
      <c r="Q603" s="21">
        <v>4.8677685950413228</v>
      </c>
      <c r="R603" s="18">
        <v>6738.2379999999976</v>
      </c>
      <c r="S603" s="24">
        <v>0.19707931632914974</v>
      </c>
      <c r="T603" s="18">
        <v>5461.9879999999976</v>
      </c>
      <c r="U603" s="24">
        <v>0.15975168298270553</v>
      </c>
      <c r="V603" s="12" cm="1">
        <f t="array" ref="V603">SUMPRODUCT((B603=$B:$B)*(M603&lt;$M:$M))+1</f>
        <v>165</v>
      </c>
    </row>
    <row r="604" spans="1:22" x14ac:dyDescent="0.2">
      <c r="A604" s="14" t="str">
        <f t="shared" si="9"/>
        <v>2023Claudia Schwartz2</v>
      </c>
      <c r="B604" s="5">
        <v>2023</v>
      </c>
      <c r="C604" s="6" t="s">
        <v>141</v>
      </c>
      <c r="D604" s="6">
        <v>126747</v>
      </c>
      <c r="E604" s="6" t="s">
        <v>143</v>
      </c>
      <c r="F604" s="7">
        <v>3</v>
      </c>
      <c r="G604" s="7">
        <v>3</v>
      </c>
      <c r="H604" s="6" t="s">
        <v>31</v>
      </c>
      <c r="I604" s="6" t="s">
        <v>29</v>
      </c>
      <c r="J604" s="18">
        <v>52</v>
      </c>
      <c r="K604" s="18">
        <v>157</v>
      </c>
      <c r="L604" s="18">
        <v>595</v>
      </c>
      <c r="M604" s="18">
        <v>32209.64</v>
      </c>
      <c r="N604" s="18">
        <v>2</v>
      </c>
      <c r="O604" s="18">
        <v>619.41615384615386</v>
      </c>
      <c r="P604" s="21">
        <v>3.0192307692307692</v>
      </c>
      <c r="Q604" s="21">
        <v>3.7898089171974521</v>
      </c>
      <c r="R604" s="18">
        <v>7350.3899999999994</v>
      </c>
      <c r="S604" s="24">
        <v>0.22820466170997253</v>
      </c>
      <c r="T604" s="18">
        <v>5568.99</v>
      </c>
      <c r="U604" s="24">
        <v>0.17289823791883424</v>
      </c>
      <c r="V604" s="12" cm="1">
        <f t="array" ref="V604">SUMPRODUCT((B604=$B:$B)*(M604&lt;$M:$M))+1</f>
        <v>171</v>
      </c>
    </row>
    <row r="605" spans="1:22" x14ac:dyDescent="0.2">
      <c r="A605" s="14" t="str">
        <f t="shared" si="9"/>
        <v>2023Claudia Schwartz3</v>
      </c>
      <c r="B605" s="5">
        <v>2023</v>
      </c>
      <c r="C605" s="6" t="s">
        <v>141</v>
      </c>
      <c r="D605" s="6">
        <v>713162</v>
      </c>
      <c r="E605" s="6" t="s">
        <v>54</v>
      </c>
      <c r="F605" s="7">
        <v>3</v>
      </c>
      <c r="G605" s="7">
        <v>6</v>
      </c>
      <c r="H605" s="6" t="s">
        <v>22</v>
      </c>
      <c r="I605" s="6" t="s">
        <v>29</v>
      </c>
      <c r="J605" s="18">
        <v>51</v>
      </c>
      <c r="K605" s="18">
        <v>130</v>
      </c>
      <c r="L605" s="18">
        <v>565</v>
      </c>
      <c r="M605" s="18">
        <v>26089.08</v>
      </c>
      <c r="N605" s="18">
        <v>3</v>
      </c>
      <c r="O605" s="18">
        <v>511.55058823529413</v>
      </c>
      <c r="P605" s="21">
        <v>2.5490196078431371</v>
      </c>
      <c r="Q605" s="21">
        <v>4.3461538461538458</v>
      </c>
      <c r="R605" s="18">
        <v>6354.5800000000017</v>
      </c>
      <c r="S605" s="24">
        <v>0.24357240653944107</v>
      </c>
      <c r="T605" s="18">
        <v>4632.7800000000016</v>
      </c>
      <c r="U605" s="24">
        <v>0.17757544535874784</v>
      </c>
      <c r="V605" s="12" cm="1">
        <f t="array" ref="V605">SUMPRODUCT((B605=$B:$B)*(M605&lt;$M:$M))+1</f>
        <v>191</v>
      </c>
    </row>
    <row r="606" spans="1:22" x14ac:dyDescent="0.2">
      <c r="A606" s="14" t="str">
        <f t="shared" si="9"/>
        <v>2023Claudia Schwartz4</v>
      </c>
      <c r="B606" s="5">
        <v>2023</v>
      </c>
      <c r="C606" s="6" t="s">
        <v>141</v>
      </c>
      <c r="D606" s="6">
        <v>892554</v>
      </c>
      <c r="E606" s="6" t="s">
        <v>147</v>
      </c>
      <c r="F606" s="7">
        <v>3</v>
      </c>
      <c r="G606" s="7">
        <v>3</v>
      </c>
      <c r="H606" s="6" t="s">
        <v>31</v>
      </c>
      <c r="I606" s="6" t="s">
        <v>29</v>
      </c>
      <c r="J606" s="18">
        <v>40</v>
      </c>
      <c r="K606" s="18">
        <v>93</v>
      </c>
      <c r="L606" s="18">
        <v>403</v>
      </c>
      <c r="M606" s="18">
        <v>22371.175999999999</v>
      </c>
      <c r="N606" s="18">
        <v>4</v>
      </c>
      <c r="O606" s="18">
        <v>559.27940000000001</v>
      </c>
      <c r="P606" s="21">
        <v>2.3250000000000002</v>
      </c>
      <c r="Q606" s="21">
        <v>4.333333333333333</v>
      </c>
      <c r="R606" s="18">
        <v>4538.9259999999995</v>
      </c>
      <c r="S606" s="24">
        <v>0.20289170314515426</v>
      </c>
      <c r="T606" s="18">
        <v>3197.1759999999995</v>
      </c>
      <c r="U606" s="24">
        <v>0.14291497237337902</v>
      </c>
      <c r="V606" s="12" cm="1">
        <f t="array" ref="V606">SUMPRODUCT((B606=$B:$B)*(M606&lt;$M:$M))+1</f>
        <v>202</v>
      </c>
    </row>
    <row r="607" spans="1:22" x14ac:dyDescent="0.2">
      <c r="A607" s="14" t="str">
        <f t="shared" si="9"/>
        <v>2023Claudia Schwartz5</v>
      </c>
      <c r="B607" s="5">
        <v>2023</v>
      </c>
      <c r="C607" s="6" t="s">
        <v>141</v>
      </c>
      <c r="D607" s="6">
        <v>117127</v>
      </c>
      <c r="E607" s="6" t="s">
        <v>144</v>
      </c>
      <c r="F607" s="7">
        <v>3</v>
      </c>
      <c r="G607" s="7">
        <v>3</v>
      </c>
      <c r="H607" s="6" t="s">
        <v>31</v>
      </c>
      <c r="I607" s="6" t="s">
        <v>29</v>
      </c>
      <c r="J607" s="18">
        <v>32</v>
      </c>
      <c r="K607" s="18">
        <v>76</v>
      </c>
      <c r="L607" s="18">
        <v>308</v>
      </c>
      <c r="M607" s="18">
        <v>17927.135999999999</v>
      </c>
      <c r="N607" s="18">
        <v>5</v>
      </c>
      <c r="O607" s="18">
        <v>560.22299999999996</v>
      </c>
      <c r="P607" s="21">
        <v>2.375</v>
      </c>
      <c r="Q607" s="21">
        <v>4.0526315789473681</v>
      </c>
      <c r="R607" s="18">
        <v>3916.6359999999986</v>
      </c>
      <c r="S607" s="24">
        <v>0.21847527680941334</v>
      </c>
      <c r="T607" s="18">
        <v>2842.1359999999986</v>
      </c>
      <c r="U607" s="24">
        <v>0.15853820710681277</v>
      </c>
      <c r="V607" s="12" cm="1">
        <f t="array" ref="V607">SUMPRODUCT((B607=$B:$B)*(M607&lt;$M:$M))+1</f>
        <v>223</v>
      </c>
    </row>
    <row r="608" spans="1:22" x14ac:dyDescent="0.2">
      <c r="A608" s="14" t="str">
        <f t="shared" si="9"/>
        <v>2023Claudia Schwartz6</v>
      </c>
      <c r="B608" s="5">
        <v>2023</v>
      </c>
      <c r="C608" s="6" t="s">
        <v>141</v>
      </c>
      <c r="D608" s="6">
        <v>493267</v>
      </c>
      <c r="E608" s="6" t="s">
        <v>462</v>
      </c>
      <c r="F608" s="7">
        <v>3</v>
      </c>
      <c r="G608" s="7">
        <v>3</v>
      </c>
      <c r="H608" s="6" t="s">
        <v>31</v>
      </c>
      <c r="I608" s="6" t="s">
        <v>29</v>
      </c>
      <c r="J608" s="18">
        <v>33</v>
      </c>
      <c r="K608" s="18">
        <v>90</v>
      </c>
      <c r="L608" s="18">
        <v>349</v>
      </c>
      <c r="M608" s="18">
        <v>16268.407999999999</v>
      </c>
      <c r="N608" s="18">
        <v>6</v>
      </c>
      <c r="O608" s="18">
        <v>492.9820606060606</v>
      </c>
      <c r="P608" s="21">
        <v>2.7272727272727271</v>
      </c>
      <c r="Q608" s="21">
        <v>3.8777777777777778</v>
      </c>
      <c r="R608" s="18">
        <v>3189.1579999999994</v>
      </c>
      <c r="S608" s="24">
        <v>0.19603380982330906</v>
      </c>
      <c r="T608" s="18">
        <v>2068.8079999999995</v>
      </c>
      <c r="U608" s="24">
        <v>0.12716720652690783</v>
      </c>
      <c r="V608" s="12" cm="1">
        <f t="array" ref="V608">SUMPRODUCT((B608=$B:$B)*(M608&lt;$M:$M))+1</f>
        <v>230</v>
      </c>
    </row>
    <row r="609" spans="1:22" x14ac:dyDescent="0.2">
      <c r="A609" s="14" t="str">
        <f t="shared" si="9"/>
        <v>2023Claudia Schwartz7</v>
      </c>
      <c r="B609" s="5">
        <v>2023</v>
      </c>
      <c r="C609" s="6" t="s">
        <v>141</v>
      </c>
      <c r="D609" s="6">
        <v>812659</v>
      </c>
      <c r="E609" s="6" t="s">
        <v>151</v>
      </c>
      <c r="F609" s="7">
        <v>3</v>
      </c>
      <c r="G609" s="7">
        <v>3</v>
      </c>
      <c r="H609" s="6" t="s">
        <v>31</v>
      </c>
      <c r="I609" s="6" t="s">
        <v>34</v>
      </c>
      <c r="J609" s="18">
        <v>44</v>
      </c>
      <c r="K609" s="18">
        <v>89</v>
      </c>
      <c r="L609" s="18">
        <v>255</v>
      </c>
      <c r="M609" s="18">
        <v>13737.96</v>
      </c>
      <c r="N609" s="18">
        <v>7</v>
      </c>
      <c r="O609" s="18">
        <v>312.2263636363636</v>
      </c>
      <c r="P609" s="21">
        <v>2.0227272727272729</v>
      </c>
      <c r="Q609" s="21">
        <v>2.8651685393258428</v>
      </c>
      <c r="R609" s="18">
        <v>3511.4599999999991</v>
      </c>
      <c r="S609" s="24">
        <v>0.25560272413080248</v>
      </c>
      <c r="T609" s="18">
        <v>2049.559999999999</v>
      </c>
      <c r="U609" s="24">
        <v>0.14918954488148162</v>
      </c>
      <c r="V609" s="12" cm="1">
        <f t="array" ref="V609">SUMPRODUCT((B609=$B:$B)*(M609&lt;$M:$M))+1</f>
        <v>236</v>
      </c>
    </row>
    <row r="610" spans="1:22" x14ac:dyDescent="0.2">
      <c r="A610" s="14" t="str">
        <f t="shared" si="9"/>
        <v>2023Claudia Schwartz8</v>
      </c>
      <c r="B610" s="5">
        <v>2023</v>
      </c>
      <c r="C610" s="6" t="s">
        <v>141</v>
      </c>
      <c r="D610" s="6">
        <v>652151</v>
      </c>
      <c r="E610" s="6" t="s">
        <v>91</v>
      </c>
      <c r="F610" s="7">
        <v>3</v>
      </c>
      <c r="G610" s="7">
        <v>4</v>
      </c>
      <c r="H610" s="6" t="s">
        <v>22</v>
      </c>
      <c r="I610" s="6" t="s">
        <v>34</v>
      </c>
      <c r="J610" s="18">
        <v>39</v>
      </c>
      <c r="K610" s="18">
        <v>104</v>
      </c>
      <c r="L610" s="18">
        <v>337</v>
      </c>
      <c r="M610" s="18">
        <v>11914.996499999999</v>
      </c>
      <c r="N610" s="18">
        <v>8</v>
      </c>
      <c r="O610" s="18">
        <v>305.51273076923076</v>
      </c>
      <c r="P610" s="21">
        <v>2.6666666666666665</v>
      </c>
      <c r="Q610" s="21">
        <v>3.2403846153846154</v>
      </c>
      <c r="R610" s="18">
        <v>-1456.0035000000007</v>
      </c>
      <c r="S610" s="24">
        <v>-0.12219923858139621</v>
      </c>
      <c r="T610" s="18">
        <v>-2777.2035000000005</v>
      </c>
      <c r="U610" s="24">
        <v>-0.23308470967658285</v>
      </c>
      <c r="V610" s="12" cm="1">
        <f t="array" ref="V610">SUMPRODUCT((B610=$B:$B)*(M610&lt;$M:$M))+1</f>
        <v>258</v>
      </c>
    </row>
    <row r="611" spans="1:22" x14ac:dyDescent="0.2">
      <c r="A611" s="14" t="str">
        <f t="shared" si="9"/>
        <v>2023Claudia Schwartz9</v>
      </c>
      <c r="B611" s="5">
        <v>2023</v>
      </c>
      <c r="C611" s="6" t="s">
        <v>141</v>
      </c>
      <c r="D611" s="6">
        <v>484340</v>
      </c>
      <c r="E611" s="6" t="s">
        <v>157</v>
      </c>
      <c r="F611" s="7">
        <v>3</v>
      </c>
      <c r="G611" s="7">
        <v>3</v>
      </c>
      <c r="H611" s="6" t="s">
        <v>31</v>
      </c>
      <c r="I611" s="6" t="s">
        <v>34</v>
      </c>
      <c r="J611" s="18">
        <v>31</v>
      </c>
      <c r="K611" s="18">
        <v>71</v>
      </c>
      <c r="L611" s="18">
        <v>268</v>
      </c>
      <c r="M611" s="18">
        <v>11664.255999999999</v>
      </c>
      <c r="N611" s="18">
        <v>9</v>
      </c>
      <c r="O611" s="18">
        <v>376.26632258064512</v>
      </c>
      <c r="P611" s="21">
        <v>2.2903225806451615</v>
      </c>
      <c r="Q611" s="21">
        <v>3.7746478873239435</v>
      </c>
      <c r="R611" s="18">
        <v>3070.0059999999994</v>
      </c>
      <c r="S611" s="24">
        <v>0.26319775560481523</v>
      </c>
      <c r="T611" s="18">
        <v>2032.0059999999994</v>
      </c>
      <c r="U611" s="24">
        <v>0.17420793919475014</v>
      </c>
      <c r="V611" s="12" cm="1">
        <f t="array" ref="V611">SUMPRODUCT((B611=$B:$B)*(M611&lt;$M:$M))+1</f>
        <v>260</v>
      </c>
    </row>
    <row r="612" spans="1:22" x14ac:dyDescent="0.2">
      <c r="A612" s="14" t="str">
        <f t="shared" si="9"/>
        <v>2023Claudia Schwartz10</v>
      </c>
      <c r="B612" s="5">
        <v>2023</v>
      </c>
      <c r="C612" s="6" t="s">
        <v>141</v>
      </c>
      <c r="D612" s="6">
        <v>589473</v>
      </c>
      <c r="E612" s="6" t="s">
        <v>145</v>
      </c>
      <c r="F612" s="7">
        <v>3</v>
      </c>
      <c r="G612" s="7">
        <v>3</v>
      </c>
      <c r="H612" s="6" t="s">
        <v>31</v>
      </c>
      <c r="I612" s="6" t="s">
        <v>34</v>
      </c>
      <c r="J612" s="18">
        <v>31</v>
      </c>
      <c r="K612" s="18">
        <v>70</v>
      </c>
      <c r="L612" s="18">
        <v>208</v>
      </c>
      <c r="M612" s="18">
        <v>11006.335999999999</v>
      </c>
      <c r="N612" s="18">
        <v>10</v>
      </c>
      <c r="O612" s="18">
        <v>355.04309677419354</v>
      </c>
      <c r="P612" s="21">
        <v>2.2580645161290325</v>
      </c>
      <c r="Q612" s="21">
        <v>2.9714285714285715</v>
      </c>
      <c r="R612" s="18">
        <v>2824.3359999999993</v>
      </c>
      <c r="S612" s="24">
        <v>0.25661001081558837</v>
      </c>
      <c r="T612" s="18">
        <v>1786.8859999999993</v>
      </c>
      <c r="U612" s="24">
        <v>0.16235066783350965</v>
      </c>
      <c r="V612" s="12" cm="1">
        <f t="array" ref="V612">SUMPRODUCT((B612=$B:$B)*(M612&lt;$M:$M))+1</f>
        <v>266</v>
      </c>
    </row>
    <row r="613" spans="1:22" x14ac:dyDescent="0.2">
      <c r="A613" s="14" t="str">
        <f t="shared" si="9"/>
        <v>2023Claudia Schwartz11</v>
      </c>
      <c r="B613" s="5">
        <v>2023</v>
      </c>
      <c r="C613" s="6" t="s">
        <v>141</v>
      </c>
      <c r="D613" s="6">
        <v>917647</v>
      </c>
      <c r="E613" s="6" t="s">
        <v>163</v>
      </c>
      <c r="F613" s="7">
        <v>3</v>
      </c>
      <c r="G613" s="7">
        <v>3</v>
      </c>
      <c r="H613" s="6" t="s">
        <v>31</v>
      </c>
      <c r="I613" s="6" t="s">
        <v>34</v>
      </c>
      <c r="J613" s="18">
        <v>35</v>
      </c>
      <c r="K613" s="18">
        <v>85</v>
      </c>
      <c r="L613" s="18">
        <v>220</v>
      </c>
      <c r="M613" s="18">
        <v>10835.04</v>
      </c>
      <c r="N613" s="18">
        <v>11</v>
      </c>
      <c r="O613" s="18">
        <v>309.57257142857145</v>
      </c>
      <c r="P613" s="21">
        <v>2.4285714285714284</v>
      </c>
      <c r="Q613" s="21">
        <v>2.5882352941176472</v>
      </c>
      <c r="R613" s="18">
        <v>2463.7900000000009</v>
      </c>
      <c r="S613" s="24">
        <v>0.22739094641090393</v>
      </c>
      <c r="T613" s="18">
        <v>1285.8400000000008</v>
      </c>
      <c r="U613" s="24">
        <v>0.11867422732172661</v>
      </c>
      <c r="V613" s="12" cm="1">
        <f t="array" ref="V613">SUMPRODUCT((B613=$B:$B)*(M613&lt;$M:$M))+1</f>
        <v>269</v>
      </c>
    </row>
    <row r="614" spans="1:22" x14ac:dyDescent="0.2">
      <c r="A614" s="14" t="str">
        <f t="shared" si="9"/>
        <v>2023Claudia Schwartz12</v>
      </c>
      <c r="B614" s="5">
        <v>2023</v>
      </c>
      <c r="C614" s="6" t="s">
        <v>141</v>
      </c>
      <c r="D614" s="6">
        <v>665540</v>
      </c>
      <c r="E614" s="6" t="s">
        <v>154</v>
      </c>
      <c r="F614" s="7">
        <v>3</v>
      </c>
      <c r="G614" s="7">
        <v>3</v>
      </c>
      <c r="H614" s="6" t="s">
        <v>31</v>
      </c>
      <c r="I614" s="6" t="s">
        <v>34</v>
      </c>
      <c r="J614" s="18">
        <v>46</v>
      </c>
      <c r="K614" s="18">
        <v>73</v>
      </c>
      <c r="L614" s="18">
        <v>199</v>
      </c>
      <c r="M614" s="18">
        <v>9866.4079999999994</v>
      </c>
      <c r="N614" s="18">
        <v>12</v>
      </c>
      <c r="O614" s="18">
        <v>214.48713043478259</v>
      </c>
      <c r="P614" s="21">
        <v>1.5869565217391304</v>
      </c>
      <c r="Q614" s="21">
        <v>2.7260273972602738</v>
      </c>
      <c r="R614" s="18">
        <v>2658.4079999999994</v>
      </c>
      <c r="S614" s="24">
        <v>0.2694403069485875</v>
      </c>
      <c r="T614" s="18">
        <v>1152.1079999999995</v>
      </c>
      <c r="U614" s="24">
        <v>0.11677076399029916</v>
      </c>
      <c r="V614" s="12" cm="1">
        <f t="array" ref="V614">SUMPRODUCT((B614=$B:$B)*(M614&lt;$M:$M))+1</f>
        <v>282</v>
      </c>
    </row>
    <row r="615" spans="1:22" x14ac:dyDescent="0.2">
      <c r="A615" s="14" t="str">
        <f t="shared" si="9"/>
        <v>2023Claudia Schwartz13</v>
      </c>
      <c r="B615" s="5">
        <v>2023</v>
      </c>
      <c r="C615" s="6" t="s">
        <v>141</v>
      </c>
      <c r="D615" s="6">
        <v>469339</v>
      </c>
      <c r="E615" s="6" t="s">
        <v>146</v>
      </c>
      <c r="F615" s="7">
        <v>3</v>
      </c>
      <c r="G615" s="7">
        <v>3</v>
      </c>
      <c r="H615" s="6" t="s">
        <v>22</v>
      </c>
      <c r="I615" s="6" t="s">
        <v>34</v>
      </c>
      <c r="J615" s="18">
        <v>25</v>
      </c>
      <c r="K615" s="18">
        <v>69</v>
      </c>
      <c r="L615" s="18">
        <v>199</v>
      </c>
      <c r="M615" s="18">
        <v>9344.0079999999998</v>
      </c>
      <c r="N615" s="18">
        <v>13</v>
      </c>
      <c r="O615" s="18">
        <v>373.76031999999998</v>
      </c>
      <c r="P615" s="21">
        <v>2.76</v>
      </c>
      <c r="Q615" s="21">
        <v>2.8840579710144927</v>
      </c>
      <c r="R615" s="18">
        <v>2504.7579999999998</v>
      </c>
      <c r="S615" s="24">
        <v>0.26806034412641766</v>
      </c>
      <c r="T615" s="18">
        <v>1654.9579999999999</v>
      </c>
      <c r="U615" s="24">
        <v>0.17711436034729422</v>
      </c>
      <c r="V615" s="12" cm="1">
        <f t="array" ref="V615">SUMPRODUCT((B615=$B:$B)*(M615&lt;$M:$M))+1</f>
        <v>295</v>
      </c>
    </row>
    <row r="616" spans="1:22" x14ac:dyDescent="0.2">
      <c r="A616" s="14" t="str">
        <f t="shared" si="9"/>
        <v>2023Claudia Schwartz14</v>
      </c>
      <c r="B616" s="5">
        <v>2023</v>
      </c>
      <c r="C616" s="6" t="s">
        <v>141</v>
      </c>
      <c r="D616" s="6">
        <v>136833</v>
      </c>
      <c r="E616" s="6" t="s">
        <v>149</v>
      </c>
      <c r="F616" s="7">
        <v>3</v>
      </c>
      <c r="G616" s="7">
        <v>3</v>
      </c>
      <c r="H616" s="6" t="s">
        <v>31</v>
      </c>
      <c r="I616" s="6" t="s">
        <v>34</v>
      </c>
      <c r="J616" s="18">
        <v>44</v>
      </c>
      <c r="K616" s="18">
        <v>80</v>
      </c>
      <c r="L616" s="18">
        <v>213</v>
      </c>
      <c r="M616" s="18">
        <v>9254.2960000000003</v>
      </c>
      <c r="N616" s="18">
        <v>14</v>
      </c>
      <c r="O616" s="18">
        <v>210.3249090909091</v>
      </c>
      <c r="P616" s="21">
        <v>1.8181818181818181</v>
      </c>
      <c r="Q616" s="21">
        <v>2.6625000000000001</v>
      </c>
      <c r="R616" s="18">
        <v>2239.5460000000003</v>
      </c>
      <c r="S616" s="24">
        <v>0.24200068811285053</v>
      </c>
      <c r="T616" s="18">
        <v>787.54600000000028</v>
      </c>
      <c r="U616" s="24">
        <v>8.5100584636583945E-2</v>
      </c>
      <c r="V616" s="12" cm="1">
        <f t="array" ref="V616">SUMPRODUCT((B616=$B:$B)*(M616&lt;$M:$M))+1</f>
        <v>298</v>
      </c>
    </row>
    <row r="617" spans="1:22" x14ac:dyDescent="0.2">
      <c r="A617" s="14" t="str">
        <f t="shared" si="9"/>
        <v>2023Claudia Schwartz15</v>
      </c>
      <c r="B617" s="5">
        <v>2023</v>
      </c>
      <c r="C617" s="6" t="s">
        <v>141</v>
      </c>
      <c r="D617" s="6">
        <v>419039</v>
      </c>
      <c r="E617" s="6" t="s">
        <v>156</v>
      </c>
      <c r="F617" s="7">
        <v>3</v>
      </c>
      <c r="G617" s="7">
        <v>3</v>
      </c>
      <c r="H617" s="6" t="s">
        <v>31</v>
      </c>
      <c r="I617" s="6" t="s">
        <v>34</v>
      </c>
      <c r="J617" s="18">
        <v>29</v>
      </c>
      <c r="K617" s="18">
        <v>65</v>
      </c>
      <c r="L617" s="18">
        <v>155</v>
      </c>
      <c r="M617" s="18">
        <v>8786.76</v>
      </c>
      <c r="N617" s="18">
        <v>15</v>
      </c>
      <c r="O617" s="18">
        <v>302.99172413793104</v>
      </c>
      <c r="P617" s="21">
        <v>2.2413793103448274</v>
      </c>
      <c r="Q617" s="21">
        <v>2.3846153846153846</v>
      </c>
      <c r="R617" s="18">
        <v>2196.2600000000002</v>
      </c>
      <c r="S617" s="24">
        <v>0.24995106273529721</v>
      </c>
      <c r="T617" s="18">
        <v>1225.7600000000002</v>
      </c>
      <c r="U617" s="24">
        <v>0.1395007943769945</v>
      </c>
      <c r="V617" s="12" cm="1">
        <f t="array" ref="V617">SUMPRODUCT((B617=$B:$B)*(M617&lt;$M:$M))+1</f>
        <v>311</v>
      </c>
    </row>
    <row r="618" spans="1:22" x14ac:dyDescent="0.2">
      <c r="A618" s="14" t="str">
        <f t="shared" si="9"/>
        <v>2023Claudia Schwartz16</v>
      </c>
      <c r="B618" s="5">
        <v>2023</v>
      </c>
      <c r="C618" s="6" t="s">
        <v>141</v>
      </c>
      <c r="D618" s="6">
        <v>952514</v>
      </c>
      <c r="E618" s="6" t="s">
        <v>153</v>
      </c>
      <c r="F618" s="7">
        <v>3</v>
      </c>
      <c r="G618" s="7">
        <v>3</v>
      </c>
      <c r="H618" s="6" t="s">
        <v>31</v>
      </c>
      <c r="I618" s="6" t="s">
        <v>34</v>
      </c>
      <c r="J618" s="18">
        <v>41</v>
      </c>
      <c r="K618" s="18">
        <v>50</v>
      </c>
      <c r="L618" s="18">
        <v>157</v>
      </c>
      <c r="M618" s="18">
        <v>8641.9439999999995</v>
      </c>
      <c r="N618" s="18">
        <v>16</v>
      </c>
      <c r="O618" s="18">
        <v>210.77912195121951</v>
      </c>
      <c r="P618" s="21">
        <v>1.2195121951219512</v>
      </c>
      <c r="Q618" s="21">
        <v>3.14</v>
      </c>
      <c r="R618" s="18">
        <v>1809.4439999999995</v>
      </c>
      <c r="S618" s="24">
        <v>0.20937927855121483</v>
      </c>
      <c r="T618" s="18">
        <v>483.44399999999951</v>
      </c>
      <c r="U618" s="24">
        <v>5.5941579811209091E-2</v>
      </c>
      <c r="V618" s="12" cm="1">
        <f t="array" ref="V618">SUMPRODUCT((B618=$B:$B)*(M618&lt;$M:$M))+1</f>
        <v>317</v>
      </c>
    </row>
    <row r="619" spans="1:22" x14ac:dyDescent="0.2">
      <c r="A619" s="14" t="str">
        <f t="shared" si="9"/>
        <v>2023Claudia Schwartz17</v>
      </c>
      <c r="B619" s="5">
        <v>2023</v>
      </c>
      <c r="C619" s="6" t="s">
        <v>141</v>
      </c>
      <c r="D619" s="6">
        <v>586197</v>
      </c>
      <c r="E619" s="6" t="s">
        <v>160</v>
      </c>
      <c r="F619" s="7">
        <v>3</v>
      </c>
      <c r="G619" s="7">
        <v>3</v>
      </c>
      <c r="H619" s="6" t="s">
        <v>31</v>
      </c>
      <c r="I619" s="6" t="s">
        <v>34</v>
      </c>
      <c r="J619" s="18">
        <v>35</v>
      </c>
      <c r="K619" s="18">
        <v>53</v>
      </c>
      <c r="L619" s="18">
        <v>143</v>
      </c>
      <c r="M619" s="18">
        <v>8367.65600000001</v>
      </c>
      <c r="N619" s="18">
        <v>17</v>
      </c>
      <c r="O619" s="18">
        <v>239.07588571428599</v>
      </c>
      <c r="P619" s="21">
        <v>1.5142857142857142</v>
      </c>
      <c r="Q619" s="21">
        <v>2.6981132075471699</v>
      </c>
      <c r="R619" s="18">
        <v>1700.65600000001</v>
      </c>
      <c r="S619" s="24">
        <v>0.20324162465569903</v>
      </c>
      <c r="T619" s="18">
        <v>557.35600000001</v>
      </c>
      <c r="U619" s="24">
        <v>6.6608378738324009E-2</v>
      </c>
      <c r="V619" s="12" cm="1">
        <f t="array" ref="V619">SUMPRODUCT((B619=$B:$B)*(M619&lt;$M:$M))+1</f>
        <v>325</v>
      </c>
    </row>
    <row r="620" spans="1:22" x14ac:dyDescent="0.2">
      <c r="A620" s="14" t="str">
        <f t="shared" si="9"/>
        <v>2023Claudia Schwartz18</v>
      </c>
      <c r="B620" s="5">
        <v>2023</v>
      </c>
      <c r="C620" s="6" t="s">
        <v>141</v>
      </c>
      <c r="D620" s="6">
        <v>113724</v>
      </c>
      <c r="E620" s="6" t="s">
        <v>142</v>
      </c>
      <c r="F620" s="7">
        <v>3</v>
      </c>
      <c r="G620" s="7">
        <v>3</v>
      </c>
      <c r="H620" s="6" t="s">
        <v>31</v>
      </c>
      <c r="I620" s="6" t="s">
        <v>34</v>
      </c>
      <c r="J620" s="18">
        <v>41</v>
      </c>
      <c r="K620" s="18">
        <v>76</v>
      </c>
      <c r="L620" s="18">
        <v>157</v>
      </c>
      <c r="M620" s="18">
        <v>7989.1440000000002</v>
      </c>
      <c r="N620" s="18">
        <v>18</v>
      </c>
      <c r="O620" s="18">
        <v>194.85717073170733</v>
      </c>
      <c r="P620" s="21">
        <v>1.8536585365853659</v>
      </c>
      <c r="Q620" s="21">
        <v>2.0657894736842106</v>
      </c>
      <c r="R620" s="18">
        <v>1898.1440000000002</v>
      </c>
      <c r="S620" s="24">
        <v>0.23759041018662327</v>
      </c>
      <c r="T620" s="18">
        <v>543.54400000000032</v>
      </c>
      <c r="U620" s="24">
        <v>6.8035323934579256E-2</v>
      </c>
      <c r="V620" s="12" cm="1">
        <f t="array" ref="V620">SUMPRODUCT((B620=$B:$B)*(M620&lt;$M:$M))+1</f>
        <v>329</v>
      </c>
    </row>
    <row r="621" spans="1:22" x14ac:dyDescent="0.2">
      <c r="A621" s="14" t="str">
        <f t="shared" si="9"/>
        <v>2023Claudia Schwartz19</v>
      </c>
      <c r="B621" s="5">
        <v>2023</v>
      </c>
      <c r="C621" s="6" t="s">
        <v>141</v>
      </c>
      <c r="D621" s="6">
        <v>661754</v>
      </c>
      <c r="E621" s="6" t="s">
        <v>155</v>
      </c>
      <c r="F621" s="7">
        <v>3</v>
      </c>
      <c r="G621" s="7">
        <v>3</v>
      </c>
      <c r="H621" s="6" t="s">
        <v>31</v>
      </c>
      <c r="I621" s="6" t="s">
        <v>34</v>
      </c>
      <c r="J621" s="18">
        <v>36</v>
      </c>
      <c r="K621" s="18">
        <v>59</v>
      </c>
      <c r="L621" s="18">
        <v>176</v>
      </c>
      <c r="M621" s="18">
        <v>7840.192</v>
      </c>
      <c r="N621" s="18">
        <v>19</v>
      </c>
      <c r="O621" s="18">
        <v>217.78311111111111</v>
      </c>
      <c r="P621" s="21">
        <v>1.6388888888888888</v>
      </c>
      <c r="Q621" s="21">
        <v>2.9830508474576272</v>
      </c>
      <c r="R621" s="18">
        <v>2000.692</v>
      </c>
      <c r="S621" s="24">
        <v>0.25518405671697836</v>
      </c>
      <c r="T621" s="18">
        <v>820.3420000000001</v>
      </c>
      <c r="U621" s="24">
        <v>0.10463289674538584</v>
      </c>
      <c r="V621" s="12" cm="1">
        <f t="array" ref="V621">SUMPRODUCT((B621=$B:$B)*(M621&lt;$M:$M))+1</f>
        <v>332</v>
      </c>
    </row>
    <row r="622" spans="1:22" x14ac:dyDescent="0.2">
      <c r="A622" s="14" t="str">
        <f t="shared" si="9"/>
        <v>2023Claudia Schwartz20</v>
      </c>
      <c r="B622" s="5">
        <v>2023</v>
      </c>
      <c r="C622" s="6" t="s">
        <v>141</v>
      </c>
      <c r="D622" s="6">
        <v>636281</v>
      </c>
      <c r="E622" s="6" t="s">
        <v>162</v>
      </c>
      <c r="F622" s="7">
        <v>3</v>
      </c>
      <c r="G622" s="7">
        <v>1</v>
      </c>
      <c r="H622" s="6" t="s">
        <v>22</v>
      </c>
      <c r="I622" s="6" t="s">
        <v>34</v>
      </c>
      <c r="J622" s="18">
        <v>52</v>
      </c>
      <c r="K622" s="18">
        <v>61</v>
      </c>
      <c r="L622" s="18">
        <v>142</v>
      </c>
      <c r="M622" s="18">
        <v>6541.90600000001</v>
      </c>
      <c r="N622" s="18">
        <v>20</v>
      </c>
      <c r="O622" s="18">
        <v>125.80588461538481</v>
      </c>
      <c r="P622" s="21">
        <v>1.1730769230769231</v>
      </c>
      <c r="Q622" s="21">
        <v>2.3278688524590163</v>
      </c>
      <c r="R622" s="18">
        <v>1019.40600000001</v>
      </c>
      <c r="S622" s="24">
        <v>0.15582706324426068</v>
      </c>
      <c r="T622" s="18">
        <v>-659.69399999998996</v>
      </c>
      <c r="U622" s="24">
        <v>-0.10084125329834898</v>
      </c>
      <c r="V622" s="12" cm="1">
        <f t="array" ref="V622">SUMPRODUCT((B622=$B:$B)*(M622&lt;$M:$M))+1</f>
        <v>351</v>
      </c>
    </row>
    <row r="623" spans="1:22" x14ac:dyDescent="0.2">
      <c r="A623" s="14" t="str">
        <f t="shared" si="9"/>
        <v>2023Claudia Schwartz21</v>
      </c>
      <c r="B623" s="5">
        <v>2023</v>
      </c>
      <c r="C623" s="6" t="s">
        <v>141</v>
      </c>
      <c r="D623" s="6">
        <v>623122</v>
      </c>
      <c r="E623" s="6" t="s">
        <v>171</v>
      </c>
      <c r="F623" s="7">
        <v>3</v>
      </c>
      <c r="G623" s="7">
        <v>3</v>
      </c>
      <c r="H623" s="6" t="s">
        <v>31</v>
      </c>
      <c r="I623" s="6" t="s">
        <v>34</v>
      </c>
      <c r="J623" s="18">
        <v>10</v>
      </c>
      <c r="K623" s="18">
        <v>30</v>
      </c>
      <c r="L623" s="18">
        <v>74</v>
      </c>
      <c r="M623" s="18">
        <v>3998.6080000000002</v>
      </c>
      <c r="N623" s="18">
        <v>21</v>
      </c>
      <c r="O623" s="18">
        <v>399.86080000000004</v>
      </c>
      <c r="P623" s="21">
        <v>3</v>
      </c>
      <c r="Q623" s="21">
        <v>2.4666666666666668</v>
      </c>
      <c r="R623" s="18">
        <v>1087.8580000000002</v>
      </c>
      <c r="S623" s="24">
        <v>0.27205917659345458</v>
      </c>
      <c r="T623" s="18">
        <v>744.85800000000017</v>
      </c>
      <c r="U623" s="24">
        <v>0.18627932520517143</v>
      </c>
      <c r="V623" s="12" cm="1">
        <f t="array" ref="V623">SUMPRODUCT((B623=$B:$B)*(M623&lt;$M:$M))+1</f>
        <v>403</v>
      </c>
    </row>
    <row r="624" spans="1:22" x14ac:dyDescent="0.2">
      <c r="A624" s="14" t="str">
        <f t="shared" si="9"/>
        <v>2023Claudia Schwartz22</v>
      </c>
      <c r="B624" s="5">
        <v>2023</v>
      </c>
      <c r="C624" s="6" t="s">
        <v>141</v>
      </c>
      <c r="D624" s="6">
        <v>343812</v>
      </c>
      <c r="E624" s="6" t="s">
        <v>158</v>
      </c>
      <c r="F624" s="7">
        <v>3</v>
      </c>
      <c r="G624" s="7">
        <v>3</v>
      </c>
      <c r="H624" s="6" t="s">
        <v>31</v>
      </c>
      <c r="I624" s="6" t="s">
        <v>34</v>
      </c>
      <c r="J624" s="18">
        <v>16</v>
      </c>
      <c r="K624" s="18">
        <v>32</v>
      </c>
      <c r="L624" s="18">
        <v>77</v>
      </c>
      <c r="M624" s="18">
        <v>3996.1840000000002</v>
      </c>
      <c r="N624" s="18">
        <v>22</v>
      </c>
      <c r="O624" s="18">
        <v>249.76150000000001</v>
      </c>
      <c r="P624" s="21">
        <v>2</v>
      </c>
      <c r="Q624" s="21">
        <v>2.40625</v>
      </c>
      <c r="R624" s="18">
        <v>964.6840000000002</v>
      </c>
      <c r="S624" s="24">
        <v>0.2414012968371827</v>
      </c>
      <c r="T624" s="18">
        <v>433.48400000000015</v>
      </c>
      <c r="U624" s="24">
        <v>0.10847448465836411</v>
      </c>
      <c r="V624" s="12" cm="1">
        <f t="array" ref="V624">SUMPRODUCT((B624=$B:$B)*(M624&lt;$M:$M))+1</f>
        <v>404</v>
      </c>
    </row>
    <row r="625" spans="1:22" x14ac:dyDescent="0.2">
      <c r="A625" s="14" t="str">
        <f t="shared" si="9"/>
        <v>2023Claudia Schwartz23</v>
      </c>
      <c r="B625" s="5">
        <v>2023</v>
      </c>
      <c r="C625" s="6" t="s">
        <v>141</v>
      </c>
      <c r="D625" s="6">
        <v>400575</v>
      </c>
      <c r="E625" s="6" t="s">
        <v>164</v>
      </c>
      <c r="F625" s="7">
        <v>3</v>
      </c>
      <c r="G625" s="7">
        <v>3</v>
      </c>
      <c r="H625" s="6" t="s">
        <v>22</v>
      </c>
      <c r="I625" s="6" t="s">
        <v>34</v>
      </c>
      <c r="J625" s="18">
        <v>16</v>
      </c>
      <c r="K625" s="18">
        <v>35</v>
      </c>
      <c r="L625" s="18">
        <v>97</v>
      </c>
      <c r="M625" s="18">
        <v>3282.48</v>
      </c>
      <c r="N625" s="18">
        <v>23</v>
      </c>
      <c r="O625" s="18">
        <v>205.155</v>
      </c>
      <c r="P625" s="21">
        <v>2.1875</v>
      </c>
      <c r="Q625" s="21">
        <v>2.7714285714285714</v>
      </c>
      <c r="R625" s="18">
        <v>462.48</v>
      </c>
      <c r="S625" s="24">
        <v>0.14089347079037801</v>
      </c>
      <c r="T625" s="18">
        <v>-71.470000000000027</v>
      </c>
      <c r="U625" s="24">
        <v>-2.1773171504472236E-2</v>
      </c>
      <c r="V625" s="12" cm="1">
        <f t="array" ref="V625">SUMPRODUCT((B625=$B:$B)*(M625&lt;$M:$M))+1</f>
        <v>423</v>
      </c>
    </row>
    <row r="626" spans="1:22" x14ac:dyDescent="0.2">
      <c r="A626" s="14" t="str">
        <f t="shared" si="9"/>
        <v>2023Claudia Schwartz24</v>
      </c>
      <c r="B626" s="5">
        <v>2023</v>
      </c>
      <c r="C626" s="6" t="s">
        <v>141</v>
      </c>
      <c r="D626" s="6">
        <v>235971</v>
      </c>
      <c r="E626" s="6" t="s">
        <v>150</v>
      </c>
      <c r="F626" s="7">
        <v>3</v>
      </c>
      <c r="G626" s="7">
        <v>3</v>
      </c>
      <c r="H626" s="6" t="s">
        <v>31</v>
      </c>
      <c r="I626" s="6" t="s">
        <v>34</v>
      </c>
      <c r="J626" s="18">
        <v>21</v>
      </c>
      <c r="K626" s="18">
        <v>33</v>
      </c>
      <c r="L626" s="18">
        <v>69</v>
      </c>
      <c r="M626" s="18">
        <v>3029.848</v>
      </c>
      <c r="N626" s="18">
        <v>24</v>
      </c>
      <c r="O626" s="18">
        <v>144.2784761904762</v>
      </c>
      <c r="P626" s="21">
        <v>1.5714285714285714</v>
      </c>
      <c r="Q626" s="21">
        <v>2.0909090909090908</v>
      </c>
      <c r="R626" s="18">
        <v>800.59799999999996</v>
      </c>
      <c r="S626" s="24">
        <v>0.26423701783059744</v>
      </c>
      <c r="T626" s="18">
        <v>113.298</v>
      </c>
      <c r="U626" s="24">
        <v>3.7393955076294255E-2</v>
      </c>
      <c r="V626" s="12" cm="1">
        <f t="array" ref="V626">SUMPRODUCT((B626=$B:$B)*(M626&lt;$M:$M))+1</f>
        <v>433</v>
      </c>
    </row>
    <row r="627" spans="1:22" x14ac:dyDescent="0.2">
      <c r="A627" s="14" t="str">
        <f t="shared" si="9"/>
        <v>2023Claudia Schwartz25</v>
      </c>
      <c r="B627" s="5">
        <v>2023</v>
      </c>
      <c r="C627" s="6" t="s">
        <v>141</v>
      </c>
      <c r="D627" s="6">
        <v>828176</v>
      </c>
      <c r="E627" s="6" t="s">
        <v>166</v>
      </c>
      <c r="F627" s="7">
        <v>3</v>
      </c>
      <c r="G627" s="7">
        <v>3</v>
      </c>
      <c r="H627" s="6" t="s">
        <v>31</v>
      </c>
      <c r="I627" s="6" t="s">
        <v>34</v>
      </c>
      <c r="J627" s="18">
        <v>12</v>
      </c>
      <c r="K627" s="18">
        <v>21</v>
      </c>
      <c r="L627" s="18">
        <v>47</v>
      </c>
      <c r="M627" s="18">
        <v>2109.2240000000002</v>
      </c>
      <c r="N627" s="18">
        <v>25</v>
      </c>
      <c r="O627" s="18">
        <v>175.76866666666669</v>
      </c>
      <c r="P627" s="21">
        <v>1.75</v>
      </c>
      <c r="Q627" s="21">
        <v>2.2380952380952381</v>
      </c>
      <c r="R627" s="18">
        <v>434.97400000000016</v>
      </c>
      <c r="S627" s="24">
        <v>0.20622465892669536</v>
      </c>
      <c r="T627" s="18">
        <v>39.874000000000137</v>
      </c>
      <c r="U627" s="24">
        <v>1.8904582917698705E-2</v>
      </c>
      <c r="V627" s="12" cm="1">
        <f t="array" ref="V627">SUMPRODUCT((B627=$B:$B)*(M627&lt;$M:$M))+1</f>
        <v>451</v>
      </c>
    </row>
    <row r="628" spans="1:22" x14ac:dyDescent="0.2">
      <c r="A628" s="14" t="str">
        <f t="shared" si="9"/>
        <v>2023Claudia Schwartz26</v>
      </c>
      <c r="B628" s="5">
        <v>2023</v>
      </c>
      <c r="C628" s="6" t="s">
        <v>141</v>
      </c>
      <c r="D628" s="6">
        <v>960888</v>
      </c>
      <c r="E628" s="6" t="s">
        <v>165</v>
      </c>
      <c r="F628" s="7">
        <v>3</v>
      </c>
      <c r="G628" s="7">
        <v>3</v>
      </c>
      <c r="H628" s="6" t="s">
        <v>31</v>
      </c>
      <c r="I628" s="6" t="s">
        <v>34</v>
      </c>
      <c r="J628" s="18">
        <v>6</v>
      </c>
      <c r="K628" s="18">
        <v>18</v>
      </c>
      <c r="L628" s="18">
        <v>38</v>
      </c>
      <c r="M628" s="18">
        <v>2038.896</v>
      </c>
      <c r="N628" s="18">
        <v>26</v>
      </c>
      <c r="O628" s="18">
        <v>339.81599999999997</v>
      </c>
      <c r="P628" s="21">
        <v>3</v>
      </c>
      <c r="Q628" s="21">
        <v>2.1111111111111112</v>
      </c>
      <c r="R628" s="18">
        <v>338.89599999999996</v>
      </c>
      <c r="S628" s="24">
        <v>0.16621544208238181</v>
      </c>
      <c r="T628" s="18">
        <v>133.09599999999995</v>
      </c>
      <c r="U628" s="24">
        <v>6.5278464423884269E-2</v>
      </c>
      <c r="V628" s="12" cm="1">
        <f t="array" ref="V628">SUMPRODUCT((B628=$B:$B)*(M628&lt;$M:$M))+1</f>
        <v>453</v>
      </c>
    </row>
    <row r="629" spans="1:22" x14ac:dyDescent="0.2">
      <c r="A629" s="14" t="str">
        <f t="shared" si="9"/>
        <v>2023Claudia Schwartz27</v>
      </c>
      <c r="B629" s="5">
        <v>2023</v>
      </c>
      <c r="C629" s="6" t="s">
        <v>141</v>
      </c>
      <c r="D629" s="6">
        <v>685207</v>
      </c>
      <c r="E629" s="6" t="s">
        <v>463</v>
      </c>
      <c r="F629" s="7">
        <v>3</v>
      </c>
      <c r="G629" s="7">
        <v>3</v>
      </c>
      <c r="H629" s="6" t="s">
        <v>31</v>
      </c>
      <c r="I629" s="6" t="s">
        <v>34</v>
      </c>
      <c r="J629" s="18">
        <v>13</v>
      </c>
      <c r="K629" s="18">
        <v>25</v>
      </c>
      <c r="L629" s="18">
        <v>52</v>
      </c>
      <c r="M629" s="18">
        <v>2023.5840000000001</v>
      </c>
      <c r="N629" s="18">
        <v>27</v>
      </c>
      <c r="O629" s="18">
        <v>155.6603076923077</v>
      </c>
      <c r="P629" s="21">
        <v>1.9230769230769231</v>
      </c>
      <c r="Q629" s="21">
        <v>2.08</v>
      </c>
      <c r="R629" s="18">
        <v>351.08400000000006</v>
      </c>
      <c r="S629" s="24">
        <v>0.17349613359267521</v>
      </c>
      <c r="T629" s="18">
        <v>-79.41599999999994</v>
      </c>
      <c r="U629" s="24">
        <v>-3.9245220361497191E-2</v>
      </c>
      <c r="V629" s="12" cm="1">
        <f t="array" ref="V629">SUMPRODUCT((B629=$B:$B)*(M629&lt;$M:$M))+1</f>
        <v>455</v>
      </c>
    </row>
    <row r="630" spans="1:22" x14ac:dyDescent="0.2">
      <c r="A630" s="14" t="str">
        <f t="shared" si="9"/>
        <v>2023Claudia Schwartz28</v>
      </c>
      <c r="B630" s="5">
        <v>2023</v>
      </c>
      <c r="C630" s="6" t="s">
        <v>141</v>
      </c>
      <c r="D630" s="6">
        <v>251781</v>
      </c>
      <c r="E630" s="6" t="s">
        <v>148</v>
      </c>
      <c r="F630" s="7">
        <v>3</v>
      </c>
      <c r="G630" s="7">
        <v>3</v>
      </c>
      <c r="H630" s="6" t="s">
        <v>31</v>
      </c>
      <c r="I630" s="6" t="s">
        <v>34</v>
      </c>
      <c r="J630" s="18">
        <v>29</v>
      </c>
      <c r="K630" s="18">
        <v>29</v>
      </c>
      <c r="L630" s="18">
        <v>38</v>
      </c>
      <c r="M630" s="18">
        <v>1926.096</v>
      </c>
      <c r="N630" s="18">
        <v>28</v>
      </c>
      <c r="O630" s="18">
        <v>66.417103448275867</v>
      </c>
      <c r="P630" s="21">
        <v>1</v>
      </c>
      <c r="Q630" s="21">
        <v>1.3103448275862069</v>
      </c>
      <c r="R630" s="18">
        <v>561.346</v>
      </c>
      <c r="S630" s="24">
        <v>0.29144237878070461</v>
      </c>
      <c r="T630" s="18">
        <v>-369.55399999999997</v>
      </c>
      <c r="U630" s="24">
        <v>-0.19186686437228465</v>
      </c>
      <c r="V630" s="12" cm="1">
        <f t="array" ref="V630">SUMPRODUCT((B630=$B:$B)*(M630&lt;$M:$M))+1</f>
        <v>460</v>
      </c>
    </row>
    <row r="631" spans="1:22" x14ac:dyDescent="0.2">
      <c r="A631" s="14" t="str">
        <f t="shared" si="9"/>
        <v>2023Claudia Schwartz29</v>
      </c>
      <c r="B631" s="5">
        <v>2023</v>
      </c>
      <c r="C631" s="6" t="s">
        <v>141</v>
      </c>
      <c r="D631" s="6">
        <v>356398</v>
      </c>
      <c r="E631" s="6" t="s">
        <v>159</v>
      </c>
      <c r="F631" s="7">
        <v>3</v>
      </c>
      <c r="G631" s="7">
        <v>3</v>
      </c>
      <c r="H631" s="6" t="s">
        <v>31</v>
      </c>
      <c r="I631" s="6" t="s">
        <v>34</v>
      </c>
      <c r="J631" s="18">
        <v>10</v>
      </c>
      <c r="K631" s="18">
        <v>19</v>
      </c>
      <c r="L631" s="18">
        <v>28</v>
      </c>
      <c r="M631" s="18">
        <v>1851.7760000000001</v>
      </c>
      <c r="N631" s="18">
        <v>29</v>
      </c>
      <c r="O631" s="18">
        <v>185.17760000000001</v>
      </c>
      <c r="P631" s="21">
        <v>1.9</v>
      </c>
      <c r="Q631" s="21">
        <v>1.4736842105263157</v>
      </c>
      <c r="R631" s="18">
        <v>451.52600000000007</v>
      </c>
      <c r="S631" s="24">
        <v>0.24383402744176405</v>
      </c>
      <c r="T631" s="18">
        <v>120.62600000000009</v>
      </c>
      <c r="U631" s="24">
        <v>6.5140708163406419E-2</v>
      </c>
      <c r="V631" s="12" cm="1">
        <f t="array" ref="V631">SUMPRODUCT((B631=$B:$B)*(M631&lt;$M:$M))+1</f>
        <v>465</v>
      </c>
    </row>
    <row r="632" spans="1:22" x14ac:dyDescent="0.2">
      <c r="A632" s="14" t="str">
        <f t="shared" si="9"/>
        <v>2023Claudia Schwartz30</v>
      </c>
      <c r="B632" s="5">
        <v>2023</v>
      </c>
      <c r="C632" s="6" t="s">
        <v>141</v>
      </c>
      <c r="D632" s="6">
        <v>114251</v>
      </c>
      <c r="E632" s="6" t="s">
        <v>169</v>
      </c>
      <c r="F632" s="7">
        <v>3</v>
      </c>
      <c r="G632" s="7">
        <v>3</v>
      </c>
      <c r="H632" s="6" t="s">
        <v>31</v>
      </c>
      <c r="I632" s="6" t="s">
        <v>34</v>
      </c>
      <c r="J632" s="18">
        <v>7</v>
      </c>
      <c r="K632" s="18">
        <v>11</v>
      </c>
      <c r="L632" s="18">
        <v>29</v>
      </c>
      <c r="M632" s="18">
        <v>1619.768</v>
      </c>
      <c r="N632" s="18">
        <v>30</v>
      </c>
      <c r="O632" s="18">
        <v>231.39542857142857</v>
      </c>
      <c r="P632" s="21">
        <v>1.5714285714285714</v>
      </c>
      <c r="Q632" s="21">
        <v>2.6363636363636362</v>
      </c>
      <c r="R632" s="18">
        <v>481.76800000000003</v>
      </c>
      <c r="S632" s="24">
        <v>0.2974302492702659</v>
      </c>
      <c r="T632" s="18">
        <v>252.66800000000003</v>
      </c>
      <c r="U632" s="24">
        <v>0.155990240577663</v>
      </c>
      <c r="V632" s="12" cm="1">
        <f t="array" ref="V632">SUMPRODUCT((B632=$B:$B)*(M632&lt;$M:$M))+1</f>
        <v>475</v>
      </c>
    </row>
    <row r="633" spans="1:22" x14ac:dyDescent="0.2">
      <c r="A633" s="14" t="str">
        <f t="shared" si="9"/>
        <v>2023Claudia Schwartz31</v>
      </c>
      <c r="B633" s="5">
        <v>2023</v>
      </c>
      <c r="C633" s="6" t="s">
        <v>141</v>
      </c>
      <c r="D633" s="6">
        <v>692546</v>
      </c>
      <c r="E633" s="6" t="s">
        <v>168</v>
      </c>
      <c r="F633" s="7">
        <v>3</v>
      </c>
      <c r="G633" s="7">
        <v>3</v>
      </c>
      <c r="H633" s="6" t="s">
        <v>31</v>
      </c>
      <c r="I633" s="6" t="s">
        <v>34</v>
      </c>
      <c r="J633" s="18">
        <v>6</v>
      </c>
      <c r="K633" s="18">
        <v>6</v>
      </c>
      <c r="L633" s="18">
        <v>15</v>
      </c>
      <c r="M633" s="18">
        <v>815.08</v>
      </c>
      <c r="N633" s="18">
        <v>31</v>
      </c>
      <c r="O633" s="18">
        <v>135.84666666666666</v>
      </c>
      <c r="P633" s="21">
        <v>1</v>
      </c>
      <c r="Q633" s="21">
        <v>2.5</v>
      </c>
      <c r="R633" s="18">
        <v>270.58000000000004</v>
      </c>
      <c r="S633" s="24">
        <v>0.33196741424154685</v>
      </c>
      <c r="T633" s="18">
        <v>77.980000000000047</v>
      </c>
      <c r="U633" s="24">
        <v>9.5671590518722135E-2</v>
      </c>
      <c r="V633" s="12" cm="1">
        <f t="array" ref="V633">SUMPRODUCT((B633=$B:$B)*(M633&lt;$M:$M))+1</f>
        <v>493</v>
      </c>
    </row>
    <row r="634" spans="1:22" x14ac:dyDescent="0.2">
      <c r="A634" s="14" t="str">
        <f t="shared" si="9"/>
        <v>2023Claudia Schwartz32</v>
      </c>
      <c r="B634" s="5">
        <v>2023</v>
      </c>
      <c r="C634" s="6" t="s">
        <v>141</v>
      </c>
      <c r="D634" s="6">
        <v>130897</v>
      </c>
      <c r="E634" s="6" t="s">
        <v>170</v>
      </c>
      <c r="F634" s="7">
        <v>3</v>
      </c>
      <c r="G634" s="7">
        <v>3</v>
      </c>
      <c r="H634" s="6" t="s">
        <v>31</v>
      </c>
      <c r="I634" s="6" t="s">
        <v>34</v>
      </c>
      <c r="J634" s="18">
        <v>6</v>
      </c>
      <c r="K634" s="18">
        <v>9</v>
      </c>
      <c r="L634" s="18">
        <v>18</v>
      </c>
      <c r="M634" s="18">
        <v>559.85599999999999</v>
      </c>
      <c r="N634" s="18">
        <v>32</v>
      </c>
      <c r="O634" s="18">
        <v>93.309333333333328</v>
      </c>
      <c r="P634" s="21">
        <v>1.5</v>
      </c>
      <c r="Q634" s="21">
        <v>2</v>
      </c>
      <c r="R634" s="18">
        <v>134.35599999999999</v>
      </c>
      <c r="S634" s="24">
        <v>0.23998313852133404</v>
      </c>
      <c r="T634" s="18">
        <v>-61.544000000000011</v>
      </c>
      <c r="U634" s="24">
        <v>-0.10992826726872626</v>
      </c>
      <c r="V634" s="12" cm="1">
        <f t="array" ref="V634">SUMPRODUCT((B634=$B:$B)*(M634&lt;$M:$M))+1</f>
        <v>504</v>
      </c>
    </row>
    <row r="635" spans="1:22" x14ac:dyDescent="0.2">
      <c r="A635" s="14" t="str">
        <f t="shared" si="9"/>
        <v>2023Claudia Schwartz33</v>
      </c>
      <c r="B635" s="5">
        <v>2023</v>
      </c>
      <c r="C635" s="6" t="s">
        <v>141</v>
      </c>
      <c r="D635" s="6">
        <v>465325</v>
      </c>
      <c r="E635" s="6" t="s">
        <v>167</v>
      </c>
      <c r="F635" s="7">
        <v>3</v>
      </c>
      <c r="G635" s="7">
        <v>3</v>
      </c>
      <c r="H635" s="6" t="s">
        <v>31</v>
      </c>
      <c r="I635" s="6" t="s">
        <v>34</v>
      </c>
      <c r="J635" s="18">
        <v>3</v>
      </c>
      <c r="K635" s="18">
        <v>3</v>
      </c>
      <c r="L635" s="18">
        <v>4</v>
      </c>
      <c r="M635" s="18">
        <v>166.36799999999999</v>
      </c>
      <c r="N635" s="18">
        <v>33</v>
      </c>
      <c r="O635" s="18">
        <v>55.455999999999996</v>
      </c>
      <c r="P635" s="21">
        <v>1</v>
      </c>
      <c r="Q635" s="21">
        <v>1.3333333333333333</v>
      </c>
      <c r="R635" s="18">
        <v>47.367999999999995</v>
      </c>
      <c r="S635" s="24">
        <v>0.28471821504135408</v>
      </c>
      <c r="T635" s="18">
        <v>-48.932000000000002</v>
      </c>
      <c r="U635" s="24">
        <v>-0.29411906135795346</v>
      </c>
      <c r="V635" s="12" cm="1">
        <f t="array" ref="V635">SUMPRODUCT((B635=$B:$B)*(M635&lt;$M:$M))+1</f>
        <v>514</v>
      </c>
    </row>
    <row r="636" spans="1:22" x14ac:dyDescent="0.2">
      <c r="A636" s="14" t="str">
        <f t="shared" si="9"/>
        <v>2023Debbie Green1</v>
      </c>
      <c r="B636" s="5">
        <v>2023</v>
      </c>
      <c r="C636" s="6" t="s">
        <v>172</v>
      </c>
      <c r="D636" s="6">
        <v>537905</v>
      </c>
      <c r="E636" s="6" t="s">
        <v>28</v>
      </c>
      <c r="F636" s="7">
        <v>4</v>
      </c>
      <c r="G636" s="7">
        <v>4</v>
      </c>
      <c r="H636" s="6" t="s">
        <v>22</v>
      </c>
      <c r="I636" s="6" t="s">
        <v>23</v>
      </c>
      <c r="J636" s="18">
        <v>243</v>
      </c>
      <c r="K636" s="18">
        <v>948</v>
      </c>
      <c r="L636" s="18">
        <v>5036</v>
      </c>
      <c r="M636" s="18">
        <v>199657.2096</v>
      </c>
      <c r="N636" s="18">
        <v>1</v>
      </c>
      <c r="O636" s="18">
        <v>821.63460740740743</v>
      </c>
      <c r="P636" s="21">
        <v>3.9012345679012346</v>
      </c>
      <c r="Q636" s="21">
        <v>5.3122362869198314</v>
      </c>
      <c r="R636" s="18">
        <v>12291.209600000002</v>
      </c>
      <c r="S636" s="24">
        <v>6.1561561561561569E-2</v>
      </c>
      <c r="T636" s="18">
        <v>4552.709600000002</v>
      </c>
      <c r="U636" s="24">
        <v>2.2802630614346731E-2</v>
      </c>
      <c r="V636" s="12" cm="1">
        <f t="array" ref="V636">SUMPRODUCT((B636=$B:$B)*(M636&lt;$M:$M))+1</f>
        <v>16</v>
      </c>
    </row>
    <row r="637" spans="1:22" x14ac:dyDescent="0.2">
      <c r="A637" s="14" t="str">
        <f t="shared" si="9"/>
        <v>2023Debbie Green2</v>
      </c>
      <c r="B637" s="5">
        <v>2023</v>
      </c>
      <c r="C637" s="6" t="s">
        <v>172</v>
      </c>
      <c r="D637" s="6">
        <v>167602</v>
      </c>
      <c r="E637" s="6" t="s">
        <v>174</v>
      </c>
      <c r="F637" s="7">
        <v>4</v>
      </c>
      <c r="G637" s="7">
        <v>4</v>
      </c>
      <c r="H637" s="6" t="s">
        <v>22</v>
      </c>
      <c r="I637" s="6" t="s">
        <v>25</v>
      </c>
      <c r="J637" s="18">
        <v>103</v>
      </c>
      <c r="K637" s="18">
        <v>609</v>
      </c>
      <c r="L637" s="18">
        <v>4069</v>
      </c>
      <c r="M637" s="18">
        <v>145547.6722</v>
      </c>
      <c r="N637" s="18">
        <v>2</v>
      </c>
      <c r="O637" s="18">
        <v>1413.0841961165049</v>
      </c>
      <c r="P637" s="21">
        <v>5.9126213592233006</v>
      </c>
      <c r="Q637" s="21">
        <v>6.6814449917898191</v>
      </c>
      <c r="R637" s="18">
        <v>-1869.5777999999991</v>
      </c>
      <c r="S637" s="24">
        <v>-1.2845123331350669E-2</v>
      </c>
      <c r="T637" s="18">
        <v>-5346.0777999999991</v>
      </c>
      <c r="U637" s="24">
        <v>-3.673076813385133E-2</v>
      </c>
      <c r="V637" s="12" cm="1">
        <f t="array" ref="V637">SUMPRODUCT((B637=$B:$B)*(M637&lt;$M:$M))+1</f>
        <v>32</v>
      </c>
    </row>
    <row r="638" spans="1:22" x14ac:dyDescent="0.2">
      <c r="A638" s="14" t="str">
        <f t="shared" si="9"/>
        <v>2023Debbie Wong1</v>
      </c>
      <c r="B638" s="5">
        <v>2023</v>
      </c>
      <c r="C638" s="6" t="s">
        <v>175</v>
      </c>
      <c r="D638" s="6">
        <v>583353</v>
      </c>
      <c r="E638" s="6" t="s">
        <v>176</v>
      </c>
      <c r="F638" s="7">
        <v>1</v>
      </c>
      <c r="G638" s="7">
        <v>1</v>
      </c>
      <c r="H638" s="6" t="s">
        <v>22</v>
      </c>
      <c r="I638" s="6" t="s">
        <v>25</v>
      </c>
      <c r="J638" s="18">
        <v>90</v>
      </c>
      <c r="K638" s="18">
        <v>345</v>
      </c>
      <c r="L638" s="18">
        <v>1575</v>
      </c>
      <c r="M638" s="18">
        <v>75148.130999999994</v>
      </c>
      <c r="N638" s="18">
        <v>1</v>
      </c>
      <c r="O638" s="18">
        <v>834.97923333333324</v>
      </c>
      <c r="P638" s="21">
        <v>3.8333333333333335</v>
      </c>
      <c r="Q638" s="21">
        <v>4.5652173913043477</v>
      </c>
      <c r="R638" s="18">
        <v>10587.880999999994</v>
      </c>
      <c r="S638" s="24">
        <v>0.14089347079037795</v>
      </c>
      <c r="T638" s="18">
        <v>7424.9809999999943</v>
      </c>
      <c r="U638" s="24">
        <v>9.8804599677934701E-2</v>
      </c>
      <c r="V638" s="12" cm="1">
        <f t="array" ref="V638">SUMPRODUCT((B638=$B:$B)*(M638&lt;$M:$M))+1</f>
        <v>81</v>
      </c>
    </row>
    <row r="639" spans="1:22" x14ac:dyDescent="0.2">
      <c r="A639" s="14" t="str">
        <f t="shared" si="9"/>
        <v>2023Debbie Wong2</v>
      </c>
      <c r="B639" s="5">
        <v>2023</v>
      </c>
      <c r="C639" s="6" t="s">
        <v>175</v>
      </c>
      <c r="D639" s="6">
        <v>884431</v>
      </c>
      <c r="E639" s="6" t="s">
        <v>89</v>
      </c>
      <c r="F639" s="7">
        <v>1</v>
      </c>
      <c r="G639" s="7">
        <v>4</v>
      </c>
      <c r="H639" s="6" t="s">
        <v>22</v>
      </c>
      <c r="I639" s="6" t="s">
        <v>25</v>
      </c>
      <c r="J639" s="18">
        <v>110</v>
      </c>
      <c r="K639" s="18">
        <v>373</v>
      </c>
      <c r="L639" s="18">
        <v>1686</v>
      </c>
      <c r="M639" s="18">
        <v>74349.0484</v>
      </c>
      <c r="N639" s="18">
        <v>2</v>
      </c>
      <c r="O639" s="18">
        <v>675.90044</v>
      </c>
      <c r="P639" s="21">
        <v>3.3909090909090911</v>
      </c>
      <c r="Q639" s="21">
        <v>4.520107238605898</v>
      </c>
      <c r="R639" s="18">
        <v>6660.5483999999997</v>
      </c>
      <c r="S639" s="24">
        <v>8.9584850691915505E-2</v>
      </c>
      <c r="T639" s="18">
        <v>2849.5983999999999</v>
      </c>
      <c r="U639" s="24">
        <v>3.8327301577137603E-2</v>
      </c>
      <c r="V639" s="12" cm="1">
        <f t="array" ref="V639">SUMPRODUCT((B639=$B:$B)*(M639&lt;$M:$M))+1</f>
        <v>82</v>
      </c>
    </row>
    <row r="640" spans="1:22" x14ac:dyDescent="0.2">
      <c r="A640" s="14" t="str">
        <f t="shared" si="9"/>
        <v>2023Debbie Wong3</v>
      </c>
      <c r="B640" s="5">
        <v>2023</v>
      </c>
      <c r="C640" s="6" t="s">
        <v>175</v>
      </c>
      <c r="D640" s="6">
        <v>298703</v>
      </c>
      <c r="E640" s="6" t="s">
        <v>177</v>
      </c>
      <c r="F640" s="7">
        <v>1</v>
      </c>
      <c r="G640" s="7">
        <v>1</v>
      </c>
      <c r="H640" s="6" t="s">
        <v>31</v>
      </c>
      <c r="I640" s="6" t="s">
        <v>29</v>
      </c>
      <c r="J640" s="18">
        <v>124</v>
      </c>
      <c r="K640" s="18">
        <v>508</v>
      </c>
      <c r="L640" s="18">
        <v>1753</v>
      </c>
      <c r="M640" s="18">
        <v>70851.225000000006</v>
      </c>
      <c r="N640" s="18">
        <v>3</v>
      </c>
      <c r="O640" s="18">
        <v>571.38084677419363</v>
      </c>
      <c r="P640" s="21">
        <v>4.096774193548387</v>
      </c>
      <c r="Q640" s="21">
        <v>3.4507874015748032</v>
      </c>
      <c r="R640" s="18">
        <v>9982.4750000000058</v>
      </c>
      <c r="S640" s="24">
        <v>0.14089347079037809</v>
      </c>
      <c r="T640" s="18">
        <v>5591.2250000000058</v>
      </c>
      <c r="U640" s="24">
        <v>7.8915008173817816E-2</v>
      </c>
      <c r="V640" s="12" cm="1">
        <f t="array" ref="V640">SUMPRODUCT((B640=$B:$B)*(M640&lt;$M:$M))+1</f>
        <v>88</v>
      </c>
    </row>
    <row r="641" spans="1:22" x14ac:dyDescent="0.2">
      <c r="A641" s="14" t="str">
        <f t="shared" si="9"/>
        <v>2023Debbie Wong4</v>
      </c>
      <c r="B641" s="5">
        <v>2023</v>
      </c>
      <c r="C641" s="6" t="s">
        <v>175</v>
      </c>
      <c r="D641" s="6">
        <v>423877</v>
      </c>
      <c r="E641" s="6" t="s">
        <v>98</v>
      </c>
      <c r="F641" s="7">
        <v>1</v>
      </c>
      <c r="G641" s="7">
        <v>4</v>
      </c>
      <c r="H641" s="6" t="s">
        <v>22</v>
      </c>
      <c r="I641" s="6" t="s">
        <v>29</v>
      </c>
      <c r="J641" s="18">
        <v>121</v>
      </c>
      <c r="K641" s="18">
        <v>319</v>
      </c>
      <c r="L641" s="18">
        <v>1397</v>
      </c>
      <c r="M641" s="18">
        <v>63327.711000000003</v>
      </c>
      <c r="N641" s="18">
        <v>4</v>
      </c>
      <c r="O641" s="18">
        <v>523.36951239669429</v>
      </c>
      <c r="P641" s="21">
        <v>2.6363636363636362</v>
      </c>
      <c r="Q641" s="21">
        <v>4.3793103448275863</v>
      </c>
      <c r="R641" s="18">
        <v>8922.461000000003</v>
      </c>
      <c r="S641" s="24">
        <v>0.14089347079037803</v>
      </c>
      <c r="T641" s="18">
        <v>4824.4110000000028</v>
      </c>
      <c r="U641" s="24">
        <v>7.6181673454137677E-2</v>
      </c>
      <c r="V641" s="12" cm="1">
        <f t="array" ref="V641">SUMPRODUCT((B641=$B:$B)*(M641&lt;$M:$M))+1</f>
        <v>102</v>
      </c>
    </row>
    <row r="642" spans="1:22" x14ac:dyDescent="0.2">
      <c r="A642" s="14" t="str">
        <f t="shared" ref="A642:A705" si="10">B642&amp;C642&amp;N642</f>
        <v>2023Debbie Wong5</v>
      </c>
      <c r="B642" s="5">
        <v>2023</v>
      </c>
      <c r="C642" s="6" t="s">
        <v>175</v>
      </c>
      <c r="D642" s="6">
        <v>268288</v>
      </c>
      <c r="E642" s="6" t="s">
        <v>178</v>
      </c>
      <c r="F642" s="7">
        <v>1</v>
      </c>
      <c r="G642" s="7">
        <v>1</v>
      </c>
      <c r="H642" s="6" t="s">
        <v>31</v>
      </c>
      <c r="I642" s="6" t="s">
        <v>29</v>
      </c>
      <c r="J642" s="18">
        <v>149</v>
      </c>
      <c r="K642" s="18">
        <v>394</v>
      </c>
      <c r="L642" s="18">
        <v>1171</v>
      </c>
      <c r="M642" s="18">
        <v>46323.125999999997</v>
      </c>
      <c r="N642" s="18">
        <v>5</v>
      </c>
      <c r="O642" s="18">
        <v>310.89346308724828</v>
      </c>
      <c r="P642" s="21">
        <v>2.6442953020134228</v>
      </c>
      <c r="Q642" s="21">
        <v>2.9720812182741119</v>
      </c>
      <c r="R642" s="18">
        <v>6526.6259999999966</v>
      </c>
      <c r="S642" s="24">
        <v>0.14089347079037795</v>
      </c>
      <c r="T642" s="18">
        <v>1476.4259999999967</v>
      </c>
      <c r="U642" s="24">
        <v>3.1872330895803463E-2</v>
      </c>
      <c r="V642" s="12" cm="1">
        <f t="array" ref="V642">SUMPRODUCT((B642=$B:$B)*(M642&lt;$M:$M))+1</f>
        <v>137</v>
      </c>
    </row>
    <row r="643" spans="1:22" x14ac:dyDescent="0.2">
      <c r="A643" s="14" t="str">
        <f t="shared" si="10"/>
        <v>2023Debbie Wong6</v>
      </c>
      <c r="B643" s="5">
        <v>2023</v>
      </c>
      <c r="C643" s="6" t="s">
        <v>175</v>
      </c>
      <c r="D643" s="6">
        <v>202854</v>
      </c>
      <c r="E643" s="6" t="s">
        <v>179</v>
      </c>
      <c r="F643" s="7">
        <v>1</v>
      </c>
      <c r="G643" s="7">
        <v>1</v>
      </c>
      <c r="H643" s="6" t="s">
        <v>31</v>
      </c>
      <c r="I643" s="6" t="s">
        <v>29</v>
      </c>
      <c r="J643" s="18">
        <v>87</v>
      </c>
      <c r="K643" s="18">
        <v>271</v>
      </c>
      <c r="L643" s="18">
        <v>1160</v>
      </c>
      <c r="M643" s="18">
        <v>43684.480000000003</v>
      </c>
      <c r="N643" s="18">
        <v>6</v>
      </c>
      <c r="O643" s="18">
        <v>502.12045977011496</v>
      </c>
      <c r="P643" s="21">
        <v>3.1149425287356323</v>
      </c>
      <c r="Q643" s="21">
        <v>4.280442804428044</v>
      </c>
      <c r="R643" s="18">
        <v>5925.2300000000032</v>
      </c>
      <c r="S643" s="24">
        <v>0.13563695848044896</v>
      </c>
      <c r="T643" s="18">
        <v>2936.180000000003</v>
      </c>
      <c r="U643" s="24">
        <v>6.7213344418887502E-2</v>
      </c>
      <c r="V643" s="12" cm="1">
        <f t="array" ref="V643">SUMPRODUCT((B643=$B:$B)*(M643&lt;$M:$M))+1</f>
        <v>141</v>
      </c>
    </row>
    <row r="644" spans="1:22" x14ac:dyDescent="0.2">
      <c r="A644" s="14" t="str">
        <f t="shared" si="10"/>
        <v>2023Debbie Wong7</v>
      </c>
      <c r="B644" s="5">
        <v>2023</v>
      </c>
      <c r="C644" s="6" t="s">
        <v>175</v>
      </c>
      <c r="D644" s="6">
        <v>128453</v>
      </c>
      <c r="E644" s="6" t="s">
        <v>180</v>
      </c>
      <c r="F644" s="7">
        <v>1</v>
      </c>
      <c r="G644" s="7">
        <v>1</v>
      </c>
      <c r="H644" s="6" t="s">
        <v>22</v>
      </c>
      <c r="I644" s="6" t="s">
        <v>29</v>
      </c>
      <c r="J644" s="18">
        <v>117</v>
      </c>
      <c r="K644" s="18">
        <v>207</v>
      </c>
      <c r="L644" s="18">
        <v>1058</v>
      </c>
      <c r="M644" s="18">
        <v>43017.2736</v>
      </c>
      <c r="N644" s="18">
        <v>7</v>
      </c>
      <c r="O644" s="18">
        <v>367.66900512820513</v>
      </c>
      <c r="P644" s="21">
        <v>1.7692307692307692</v>
      </c>
      <c r="Q644" s="21">
        <v>5.1111111111111107</v>
      </c>
      <c r="R644" s="18">
        <v>4989.2736000000004</v>
      </c>
      <c r="S644" s="24">
        <v>0.11598302687411599</v>
      </c>
      <c r="T644" s="18">
        <v>1135.1236000000104</v>
      </c>
      <c r="U644" s="24">
        <v>2.6387623040805875E-2</v>
      </c>
      <c r="V644" s="12" cm="1">
        <f t="array" ref="V644">SUMPRODUCT((B644=$B:$B)*(M644&lt;$M:$M))+1</f>
        <v>145</v>
      </c>
    </row>
    <row r="645" spans="1:22" x14ac:dyDescent="0.2">
      <c r="A645" s="14" t="str">
        <f t="shared" si="10"/>
        <v>2023Debbie Wong8</v>
      </c>
      <c r="B645" s="5">
        <v>2023</v>
      </c>
      <c r="C645" s="6" t="s">
        <v>175</v>
      </c>
      <c r="D645" s="6">
        <v>370695</v>
      </c>
      <c r="E645" s="6" t="s">
        <v>181</v>
      </c>
      <c r="F645" s="7">
        <v>1</v>
      </c>
      <c r="G645" s="7">
        <v>1</v>
      </c>
      <c r="H645" s="6" t="s">
        <v>31</v>
      </c>
      <c r="I645" s="6" t="s">
        <v>29</v>
      </c>
      <c r="J645" s="18">
        <v>90</v>
      </c>
      <c r="K645" s="18">
        <v>204</v>
      </c>
      <c r="L645" s="18">
        <v>1045</v>
      </c>
      <c r="M645" s="18">
        <v>41657.385000000002</v>
      </c>
      <c r="N645" s="18">
        <v>8</v>
      </c>
      <c r="O645" s="18">
        <v>462.85983333333337</v>
      </c>
      <c r="P645" s="21">
        <v>2.2666666666666666</v>
      </c>
      <c r="Q645" s="21">
        <v>5.1225490196078427</v>
      </c>
      <c r="R645" s="18">
        <v>5245.135000000002</v>
      </c>
      <c r="S645" s="24">
        <v>0.12591128799851459</v>
      </c>
      <c r="T645" s="18">
        <v>2232.385000000002</v>
      </c>
      <c r="U645" s="24">
        <v>5.3589177525185556E-2</v>
      </c>
      <c r="V645" s="12" cm="1">
        <f t="array" ref="V645">SUMPRODUCT((B645=$B:$B)*(M645&lt;$M:$M))+1</f>
        <v>151</v>
      </c>
    </row>
    <row r="646" spans="1:22" x14ac:dyDescent="0.2">
      <c r="A646" s="14" t="str">
        <f t="shared" si="10"/>
        <v>2023Debbie Wong9</v>
      </c>
      <c r="B646" s="5">
        <v>2023</v>
      </c>
      <c r="C646" s="6" t="s">
        <v>175</v>
      </c>
      <c r="D646" s="6">
        <v>636281</v>
      </c>
      <c r="E646" s="6" t="s">
        <v>162</v>
      </c>
      <c r="F646" s="7">
        <v>1</v>
      </c>
      <c r="G646" s="7">
        <v>1</v>
      </c>
      <c r="H646" s="6" t="s">
        <v>22</v>
      </c>
      <c r="I646" s="6" t="s">
        <v>29</v>
      </c>
      <c r="J646" s="18">
        <v>58</v>
      </c>
      <c r="K646" s="18">
        <v>179</v>
      </c>
      <c r="L646" s="18">
        <v>549</v>
      </c>
      <c r="M646" s="18">
        <v>24104.857</v>
      </c>
      <c r="N646" s="18">
        <v>9</v>
      </c>
      <c r="O646" s="18">
        <v>415.60098275862072</v>
      </c>
      <c r="P646" s="21">
        <v>3.0862068965517242</v>
      </c>
      <c r="Q646" s="21">
        <v>3.0670391061452515</v>
      </c>
      <c r="R646" s="18">
        <v>2644.857</v>
      </c>
      <c r="S646" s="24">
        <v>0.10972299068191942</v>
      </c>
      <c r="T646" s="18">
        <v>652.15699999999993</v>
      </c>
      <c r="U646" s="24">
        <v>2.7055003894028491E-2</v>
      </c>
      <c r="V646" s="12" cm="1">
        <f t="array" ref="V646">SUMPRODUCT((B646=$B:$B)*(M646&lt;$M:$M))+1</f>
        <v>197</v>
      </c>
    </row>
    <row r="647" spans="1:22" x14ac:dyDescent="0.2">
      <c r="A647" s="14" t="str">
        <f t="shared" si="10"/>
        <v>2023Debbie Wong10</v>
      </c>
      <c r="B647" s="5">
        <v>2023</v>
      </c>
      <c r="C647" s="6" t="s">
        <v>175</v>
      </c>
      <c r="D647" s="6">
        <v>135718</v>
      </c>
      <c r="E647" s="6" t="s">
        <v>182</v>
      </c>
      <c r="F647" s="7">
        <v>1</v>
      </c>
      <c r="G647" s="7">
        <v>1</v>
      </c>
      <c r="H647" s="6" t="s">
        <v>31</v>
      </c>
      <c r="I647" s="6" t="s">
        <v>29</v>
      </c>
      <c r="J647" s="18">
        <v>61</v>
      </c>
      <c r="K647" s="18">
        <v>95</v>
      </c>
      <c r="L647" s="18">
        <v>567</v>
      </c>
      <c r="M647" s="18">
        <v>21310.077600000001</v>
      </c>
      <c r="N647" s="18">
        <v>10</v>
      </c>
      <c r="O647" s="18">
        <v>349.34553442622951</v>
      </c>
      <c r="P647" s="21">
        <v>1.5573770491803278</v>
      </c>
      <c r="Q647" s="21">
        <v>5.9684210526315793</v>
      </c>
      <c r="R647" s="18">
        <v>2888.0776000000005</v>
      </c>
      <c r="S647" s="24">
        <v>0.13552637649709923</v>
      </c>
      <c r="T647" s="18">
        <v>893.12760000000048</v>
      </c>
      <c r="U647" s="24">
        <v>4.1911044002955693E-2</v>
      </c>
      <c r="V647" s="12" cm="1">
        <f t="array" ref="V647">SUMPRODUCT((B647=$B:$B)*(M647&lt;$M:$M))+1</f>
        <v>208</v>
      </c>
    </row>
    <row r="648" spans="1:22" x14ac:dyDescent="0.2">
      <c r="A648" s="14" t="str">
        <f t="shared" si="10"/>
        <v>2023Debbie Wong11</v>
      </c>
      <c r="B648" s="5">
        <v>2023</v>
      </c>
      <c r="C648" s="6" t="s">
        <v>175</v>
      </c>
      <c r="D648" s="6">
        <v>459139</v>
      </c>
      <c r="E648" s="6" t="s">
        <v>183</v>
      </c>
      <c r="F648" s="7">
        <v>1</v>
      </c>
      <c r="G648" s="7">
        <v>1</v>
      </c>
      <c r="H648" s="6" t="s">
        <v>22</v>
      </c>
      <c r="I648" s="6" t="s">
        <v>34</v>
      </c>
      <c r="J648" s="18">
        <v>69</v>
      </c>
      <c r="K648" s="18">
        <v>160</v>
      </c>
      <c r="L648" s="18">
        <v>295</v>
      </c>
      <c r="M648" s="18">
        <v>11630.15</v>
      </c>
      <c r="N648" s="18">
        <v>11</v>
      </c>
      <c r="O648" s="18">
        <v>168.55289855072462</v>
      </c>
      <c r="P648" s="21">
        <v>2.318840579710145</v>
      </c>
      <c r="Q648" s="21">
        <v>1.84375</v>
      </c>
      <c r="R648" s="18">
        <v>1348.8999999999996</v>
      </c>
      <c r="S648" s="24">
        <v>0.11598302687411595</v>
      </c>
      <c r="T648" s="18">
        <v>-965.00000000000045</v>
      </c>
      <c r="U648" s="24">
        <v>-8.2973994316496394E-2</v>
      </c>
      <c r="V648" s="12" cm="1">
        <f t="array" ref="V648">SUMPRODUCT((B648=$B:$B)*(M648&lt;$M:$M))+1</f>
        <v>262</v>
      </c>
    </row>
    <row r="649" spans="1:22" x14ac:dyDescent="0.2">
      <c r="A649" s="14" t="str">
        <f t="shared" si="10"/>
        <v>2023Debbie Wong12</v>
      </c>
      <c r="B649" s="5">
        <v>2023</v>
      </c>
      <c r="C649" s="6" t="s">
        <v>175</v>
      </c>
      <c r="D649" s="6">
        <v>350201</v>
      </c>
      <c r="E649" s="6" t="s">
        <v>184</v>
      </c>
      <c r="F649" s="7">
        <v>1</v>
      </c>
      <c r="G649" s="7">
        <v>1</v>
      </c>
      <c r="H649" s="6" t="s">
        <v>31</v>
      </c>
      <c r="I649" s="6" t="s">
        <v>34</v>
      </c>
      <c r="J649" s="18">
        <v>42</v>
      </c>
      <c r="K649" s="18">
        <v>51</v>
      </c>
      <c r="L649" s="18">
        <v>130</v>
      </c>
      <c r="M649" s="18">
        <v>5563.9440000000004</v>
      </c>
      <c r="N649" s="18">
        <v>12</v>
      </c>
      <c r="O649" s="18">
        <v>132.47485714285716</v>
      </c>
      <c r="P649" s="21">
        <v>1.2142857142857142</v>
      </c>
      <c r="Q649" s="21">
        <v>2.5490196078431371</v>
      </c>
      <c r="R649" s="18">
        <v>805.69400000000041</v>
      </c>
      <c r="S649" s="24">
        <v>0.14480627411059499</v>
      </c>
      <c r="T649" s="18">
        <v>-552.40599999999949</v>
      </c>
      <c r="U649" s="24">
        <v>-9.9283170355416853E-2</v>
      </c>
      <c r="V649" s="12" cm="1">
        <f t="array" ref="V649">SUMPRODUCT((B649=$B:$B)*(M649&lt;$M:$M))+1</f>
        <v>370</v>
      </c>
    </row>
    <row r="650" spans="1:22" x14ac:dyDescent="0.2">
      <c r="A650" s="14" t="str">
        <f t="shared" si="10"/>
        <v>2023Dora Tsai1</v>
      </c>
      <c r="B650" s="5">
        <v>2023</v>
      </c>
      <c r="C650" s="6" t="s">
        <v>185</v>
      </c>
      <c r="D650" s="6">
        <v>190859</v>
      </c>
      <c r="E650" s="6" t="s">
        <v>187</v>
      </c>
      <c r="F650" s="7">
        <v>2</v>
      </c>
      <c r="G650" s="7">
        <v>2</v>
      </c>
      <c r="H650" s="6" t="s">
        <v>31</v>
      </c>
      <c r="I650" s="6" t="s">
        <v>23</v>
      </c>
      <c r="J650" s="18">
        <v>246</v>
      </c>
      <c r="K650" s="18">
        <v>717</v>
      </c>
      <c r="L650" s="18">
        <v>3932</v>
      </c>
      <c r="M650" s="18">
        <v>168336.29519999999</v>
      </c>
      <c r="N650" s="18">
        <v>1</v>
      </c>
      <c r="O650" s="18">
        <v>684.29388292682927</v>
      </c>
      <c r="P650" s="21">
        <v>2.9146341463414633</v>
      </c>
      <c r="Q650" s="21">
        <v>5.4839609483960947</v>
      </c>
      <c r="R650" s="18">
        <v>10363.045199999993</v>
      </c>
      <c r="S650" s="24">
        <v>6.156156156156152E-2</v>
      </c>
      <c r="T650" s="18">
        <v>1710.5951999999925</v>
      </c>
      <c r="U650" s="24">
        <v>1.0161772884259084E-2</v>
      </c>
      <c r="V650" s="12" cm="1">
        <f t="array" ref="V650">SUMPRODUCT((B650=$B:$B)*(M650&lt;$M:$M))+1</f>
        <v>24</v>
      </c>
    </row>
    <row r="651" spans="1:22" x14ac:dyDescent="0.2">
      <c r="A651" s="14" t="str">
        <f t="shared" si="10"/>
        <v>2023Dora Tsai2</v>
      </c>
      <c r="B651" s="5">
        <v>2023</v>
      </c>
      <c r="C651" s="6" t="s">
        <v>185</v>
      </c>
      <c r="D651" s="6">
        <v>333866</v>
      </c>
      <c r="E651" s="6" t="s">
        <v>83</v>
      </c>
      <c r="F651" s="7">
        <v>2</v>
      </c>
      <c r="G651" s="7">
        <v>3</v>
      </c>
      <c r="H651" s="6" t="s">
        <v>22</v>
      </c>
      <c r="I651" s="6" t="s">
        <v>25</v>
      </c>
      <c r="J651" s="18">
        <v>93</v>
      </c>
      <c r="K651" s="18">
        <v>603</v>
      </c>
      <c r="L651" s="18">
        <v>3322</v>
      </c>
      <c r="M651" s="18">
        <v>126648.6697</v>
      </c>
      <c r="N651" s="18">
        <v>2</v>
      </c>
      <c r="O651" s="18">
        <v>1361.8136526881719</v>
      </c>
      <c r="P651" s="21">
        <v>6.4838709677419351</v>
      </c>
      <c r="Q651" s="21">
        <v>5.5091210613598669</v>
      </c>
      <c r="R651" s="18">
        <v>5938.9196999999986</v>
      </c>
      <c r="S651" s="24">
        <v>4.6892870758673266E-2</v>
      </c>
      <c r="T651" s="18">
        <v>2315.5696999999986</v>
      </c>
      <c r="U651" s="24">
        <v>1.8283411152166241E-2</v>
      </c>
      <c r="V651" s="12" cm="1">
        <f t="array" ref="V651">SUMPRODUCT((B651=$B:$B)*(M651&lt;$M:$M))+1</f>
        <v>36</v>
      </c>
    </row>
    <row r="652" spans="1:22" x14ac:dyDescent="0.2">
      <c r="A652" s="14" t="str">
        <f t="shared" si="10"/>
        <v>2023Dora Tsai3</v>
      </c>
      <c r="B652" s="5">
        <v>2023</v>
      </c>
      <c r="C652" s="6" t="s">
        <v>185</v>
      </c>
      <c r="D652" s="6">
        <v>864241</v>
      </c>
      <c r="E652" s="6" t="s">
        <v>102</v>
      </c>
      <c r="F652" s="7">
        <v>2</v>
      </c>
      <c r="G652" s="7">
        <v>2</v>
      </c>
      <c r="H652" s="6" t="s">
        <v>22</v>
      </c>
      <c r="I652" s="6" t="s">
        <v>25</v>
      </c>
      <c r="J652" s="18">
        <v>60</v>
      </c>
      <c r="K652" s="18">
        <v>433</v>
      </c>
      <c r="L652" s="18">
        <v>2381</v>
      </c>
      <c r="M652" s="18">
        <v>98124.145499999999</v>
      </c>
      <c r="N652" s="18">
        <v>3</v>
      </c>
      <c r="O652" s="18">
        <v>1635.402425</v>
      </c>
      <c r="P652" s="21">
        <v>7.2166666666666668</v>
      </c>
      <c r="Q652" s="21">
        <v>5.4988452655889146</v>
      </c>
      <c r="R652" s="18">
        <v>7436.3954999999987</v>
      </c>
      <c r="S652" s="24">
        <v>7.5785582255083167E-2</v>
      </c>
      <c r="T652" s="18">
        <v>5069.3354999999992</v>
      </c>
      <c r="U652" s="24">
        <v>5.1662467725642508E-2</v>
      </c>
      <c r="V652" s="12" cm="1">
        <f t="array" ref="V652">SUMPRODUCT((B652=$B:$B)*(M652&lt;$M:$M))+1</f>
        <v>56</v>
      </c>
    </row>
    <row r="653" spans="1:22" x14ac:dyDescent="0.2">
      <c r="A653" s="14" t="str">
        <f t="shared" si="10"/>
        <v>2023Dora Tsai4</v>
      </c>
      <c r="B653" s="5">
        <v>2023</v>
      </c>
      <c r="C653" s="6" t="s">
        <v>185</v>
      </c>
      <c r="D653" s="6">
        <v>903026</v>
      </c>
      <c r="E653" s="6" t="s">
        <v>464</v>
      </c>
      <c r="F653" s="7">
        <v>2</v>
      </c>
      <c r="G653" s="7">
        <v>2</v>
      </c>
      <c r="H653" s="6" t="s">
        <v>31</v>
      </c>
      <c r="I653" s="6" t="s">
        <v>25</v>
      </c>
      <c r="J653" s="18">
        <v>140</v>
      </c>
      <c r="K653" s="18">
        <v>353</v>
      </c>
      <c r="L653" s="18">
        <v>1882</v>
      </c>
      <c r="M653" s="18">
        <v>81947.304000000004</v>
      </c>
      <c r="N653" s="18">
        <v>4</v>
      </c>
      <c r="O653" s="18">
        <v>585.33788571428579</v>
      </c>
      <c r="P653" s="21">
        <v>2.5214285714285714</v>
      </c>
      <c r="Q653" s="21">
        <v>5.3314447592067991</v>
      </c>
      <c r="R653" s="18">
        <v>5044.8040000000037</v>
      </c>
      <c r="S653" s="24">
        <v>6.1561561561561604E-2</v>
      </c>
      <c r="T653" s="18">
        <v>179.80400000000373</v>
      </c>
      <c r="U653" s="24">
        <v>2.1941417377196902E-3</v>
      </c>
      <c r="V653" s="12" cm="1">
        <f t="array" ref="V653">SUMPRODUCT((B653=$B:$B)*(M653&lt;$M:$M))+1</f>
        <v>69</v>
      </c>
    </row>
    <row r="654" spans="1:22" x14ac:dyDescent="0.2">
      <c r="A654" s="14" t="str">
        <f t="shared" si="10"/>
        <v>2023Dora Tsai5</v>
      </c>
      <c r="B654" s="5">
        <v>2023</v>
      </c>
      <c r="C654" s="6" t="s">
        <v>185</v>
      </c>
      <c r="D654" s="6">
        <v>551554</v>
      </c>
      <c r="E654" s="6" t="s">
        <v>188</v>
      </c>
      <c r="F654" s="7">
        <v>2</v>
      </c>
      <c r="G654" s="7">
        <v>2</v>
      </c>
      <c r="H654" s="6" t="s">
        <v>31</v>
      </c>
      <c r="I654" s="6" t="s">
        <v>25</v>
      </c>
      <c r="J654" s="18">
        <v>252</v>
      </c>
      <c r="K654" s="18">
        <v>476</v>
      </c>
      <c r="L654" s="18">
        <v>2004</v>
      </c>
      <c r="M654" s="18">
        <v>76849.775999999998</v>
      </c>
      <c r="N654" s="18">
        <v>5</v>
      </c>
      <c r="O654" s="18">
        <v>304.95942857142859</v>
      </c>
      <c r="P654" s="21">
        <v>1.8888888888888888</v>
      </c>
      <c r="Q654" s="21">
        <v>4.2100840336134455</v>
      </c>
      <c r="R654" s="18">
        <v>-999.47400000000198</v>
      </c>
      <c r="S654" s="24">
        <v>-1.3005555149568712E-2</v>
      </c>
      <c r="T654" s="18">
        <v>-9584.8740000000125</v>
      </c>
      <c r="U654" s="24">
        <v>-0.12472221129180666</v>
      </c>
      <c r="V654" s="12" cm="1">
        <f t="array" ref="V654">SUMPRODUCT((B654=$B:$B)*(M654&lt;$M:$M))+1</f>
        <v>80</v>
      </c>
    </row>
    <row r="655" spans="1:22" x14ac:dyDescent="0.2">
      <c r="A655" s="14" t="str">
        <f t="shared" si="10"/>
        <v>2023Dora Tsai6</v>
      </c>
      <c r="B655" s="5">
        <v>2023</v>
      </c>
      <c r="C655" s="6" t="s">
        <v>185</v>
      </c>
      <c r="D655" s="6">
        <v>678432</v>
      </c>
      <c r="E655" s="6" t="s">
        <v>189</v>
      </c>
      <c r="F655" s="7">
        <v>2</v>
      </c>
      <c r="G655" s="7">
        <v>2</v>
      </c>
      <c r="H655" s="6" t="s">
        <v>31</v>
      </c>
      <c r="I655" s="6" t="s">
        <v>29</v>
      </c>
      <c r="J655" s="18">
        <v>239</v>
      </c>
      <c r="K655" s="18">
        <v>338</v>
      </c>
      <c r="L655" s="18">
        <v>1575</v>
      </c>
      <c r="M655" s="18">
        <v>67194.8486999999</v>
      </c>
      <c r="N655" s="18">
        <v>6</v>
      </c>
      <c r="O655" s="18">
        <v>281.14999456066903</v>
      </c>
      <c r="P655" s="21">
        <v>1.4142259414225942</v>
      </c>
      <c r="Q655" s="21">
        <v>4.6597633136094672</v>
      </c>
      <c r="R655" s="18">
        <v>6919.5986999999004</v>
      </c>
      <c r="S655" s="24">
        <v>0.10297811266594772</v>
      </c>
      <c r="T655" s="18">
        <v>-1100.2013000001298</v>
      </c>
      <c r="U655" s="24">
        <v>-1.6373298270409401E-2</v>
      </c>
      <c r="V655" s="12" cm="1">
        <f t="array" ref="V655">SUMPRODUCT((B655=$B:$B)*(M655&lt;$M:$M))+1</f>
        <v>93</v>
      </c>
    </row>
    <row r="656" spans="1:22" x14ac:dyDescent="0.2">
      <c r="A656" s="14" t="str">
        <f t="shared" si="10"/>
        <v>2023Dora Tsai7</v>
      </c>
      <c r="B656" s="5">
        <v>2023</v>
      </c>
      <c r="C656" s="6" t="s">
        <v>185</v>
      </c>
      <c r="D656" s="6">
        <v>400575</v>
      </c>
      <c r="E656" s="6" t="s">
        <v>164</v>
      </c>
      <c r="F656" s="7">
        <v>1</v>
      </c>
      <c r="G656" s="7">
        <v>3</v>
      </c>
      <c r="H656" s="6" t="s">
        <v>22</v>
      </c>
      <c r="I656" s="6" t="s">
        <v>29</v>
      </c>
      <c r="J656" s="18">
        <v>106</v>
      </c>
      <c r="K656" s="18">
        <v>296</v>
      </c>
      <c r="L656" s="18">
        <v>1171</v>
      </c>
      <c r="M656" s="18">
        <v>54217.082999999999</v>
      </c>
      <c r="N656" s="18">
        <v>7</v>
      </c>
      <c r="O656" s="18">
        <v>511.48191509433963</v>
      </c>
      <c r="P656" s="21">
        <v>2.7924528301886791</v>
      </c>
      <c r="Q656" s="21">
        <v>3.9560810810810811</v>
      </c>
      <c r="R656" s="18">
        <v>7638.8329999999987</v>
      </c>
      <c r="S656" s="24">
        <v>0.14089347079037798</v>
      </c>
      <c r="T656" s="18">
        <v>4032.7329999999988</v>
      </c>
      <c r="U656" s="24">
        <v>7.438122408761827E-2</v>
      </c>
      <c r="V656" s="12" cm="1">
        <f t="array" ref="V656">SUMPRODUCT((B656=$B:$B)*(M656&lt;$M:$M))+1</f>
        <v>122</v>
      </c>
    </row>
    <row r="657" spans="1:22" x14ac:dyDescent="0.2">
      <c r="A657" s="14" t="str">
        <f t="shared" si="10"/>
        <v>2023Dora Tsai8</v>
      </c>
      <c r="B657" s="5">
        <v>2023</v>
      </c>
      <c r="C657" s="6" t="s">
        <v>185</v>
      </c>
      <c r="D657" s="6">
        <v>153936</v>
      </c>
      <c r="E657" s="6" t="s">
        <v>190</v>
      </c>
      <c r="F657" s="7">
        <v>1</v>
      </c>
      <c r="G657" s="7">
        <v>1</v>
      </c>
      <c r="H657" s="6" t="s">
        <v>31</v>
      </c>
      <c r="I657" s="6" t="s">
        <v>29</v>
      </c>
      <c r="J657" s="18">
        <v>31</v>
      </c>
      <c r="K657" s="18">
        <v>128</v>
      </c>
      <c r="L657" s="18">
        <v>611</v>
      </c>
      <c r="M657" s="18">
        <v>29293.120800000001</v>
      </c>
      <c r="N657" s="18">
        <v>8</v>
      </c>
      <c r="O657" s="18">
        <v>944.93938064516135</v>
      </c>
      <c r="P657" s="21">
        <v>4.129032258064516</v>
      </c>
      <c r="Q657" s="21">
        <v>4.7734375</v>
      </c>
      <c r="R657" s="18">
        <v>3788.1208000000006</v>
      </c>
      <c r="S657" s="24">
        <v>0.12931776118575938</v>
      </c>
      <c r="T657" s="18">
        <v>2688.5208000000007</v>
      </c>
      <c r="U657" s="24">
        <v>9.1779937629588471E-2</v>
      </c>
      <c r="V657" s="12" cm="1">
        <f t="array" ref="V657">SUMPRODUCT((B657=$B:$B)*(M657&lt;$M:$M))+1</f>
        <v>179</v>
      </c>
    </row>
    <row r="658" spans="1:22" x14ac:dyDescent="0.2">
      <c r="A658" s="14" t="str">
        <f t="shared" si="10"/>
        <v>2023Dora Tsai9</v>
      </c>
      <c r="B658" s="5">
        <v>2023</v>
      </c>
      <c r="C658" s="6" t="s">
        <v>185</v>
      </c>
      <c r="D658" s="6">
        <v>128453</v>
      </c>
      <c r="E658" s="6" t="s">
        <v>180</v>
      </c>
      <c r="F658" s="7">
        <v>2</v>
      </c>
      <c r="G658" s="7">
        <v>1</v>
      </c>
      <c r="H658" s="6" t="s">
        <v>22</v>
      </c>
      <c r="I658" s="6" t="s">
        <v>34</v>
      </c>
      <c r="J658" s="18">
        <v>6</v>
      </c>
      <c r="K658" s="18">
        <v>70</v>
      </c>
      <c r="L658" s="18">
        <v>248</v>
      </c>
      <c r="M658" s="18">
        <v>12336.0188</v>
      </c>
      <c r="N658" s="18">
        <v>9</v>
      </c>
      <c r="O658" s="18">
        <v>2056.0031333333332</v>
      </c>
      <c r="P658" s="21">
        <v>11.666666666666666</v>
      </c>
      <c r="Q658" s="21">
        <v>3.5428571428571427</v>
      </c>
      <c r="R658" s="18">
        <v>1430.7687999999998</v>
      </c>
      <c r="S658" s="24">
        <v>0.11598302687411598</v>
      </c>
      <c r="T658" s="18">
        <v>1172.2187999999999</v>
      </c>
      <c r="U658" s="24">
        <v>9.5024076973682939E-2</v>
      </c>
      <c r="V658" s="12" cm="1">
        <f t="array" ref="V658">SUMPRODUCT((B658=$B:$B)*(M658&lt;$M:$M))+1</f>
        <v>250</v>
      </c>
    </row>
    <row r="659" spans="1:22" x14ac:dyDescent="0.2">
      <c r="A659" s="14" t="str">
        <f t="shared" si="10"/>
        <v>2023Dora Tsai10</v>
      </c>
      <c r="B659" s="5">
        <v>2023</v>
      </c>
      <c r="C659" s="6" t="s">
        <v>185</v>
      </c>
      <c r="D659" s="6">
        <v>879751</v>
      </c>
      <c r="E659" s="6" t="s">
        <v>192</v>
      </c>
      <c r="F659" s="7">
        <v>1</v>
      </c>
      <c r="G659" s="7">
        <v>1</v>
      </c>
      <c r="H659" s="6" t="s">
        <v>31</v>
      </c>
      <c r="I659" s="6" t="s">
        <v>34</v>
      </c>
      <c r="J659" s="18">
        <v>49</v>
      </c>
      <c r="K659" s="18">
        <v>67</v>
      </c>
      <c r="L659" s="18">
        <v>193</v>
      </c>
      <c r="M659" s="18">
        <v>6718.317</v>
      </c>
      <c r="N659" s="18">
        <v>10</v>
      </c>
      <c r="O659" s="18">
        <v>137.10851020408163</v>
      </c>
      <c r="P659" s="21">
        <v>1.3673469387755102</v>
      </c>
      <c r="Q659" s="21">
        <v>2.8805970149253732</v>
      </c>
      <c r="R659" s="18">
        <v>946.56700000000001</v>
      </c>
      <c r="S659" s="24">
        <v>0.14089347079037801</v>
      </c>
      <c r="T659" s="18">
        <v>-646.13300000000004</v>
      </c>
      <c r="U659" s="24">
        <v>-9.6174830690483951E-2</v>
      </c>
      <c r="V659" s="12" cm="1">
        <f t="array" ref="V659">SUMPRODUCT((B659=$B:$B)*(M659&lt;$M:$M))+1</f>
        <v>349</v>
      </c>
    </row>
    <row r="660" spans="1:22" x14ac:dyDescent="0.2">
      <c r="A660" s="14" t="str">
        <f t="shared" si="10"/>
        <v>2023Dora Tsai11</v>
      </c>
      <c r="B660" s="5">
        <v>2023</v>
      </c>
      <c r="C660" s="6" t="s">
        <v>185</v>
      </c>
      <c r="D660" s="6">
        <v>743099</v>
      </c>
      <c r="E660" s="6" t="s">
        <v>191</v>
      </c>
      <c r="F660" s="7">
        <v>1</v>
      </c>
      <c r="G660" s="7">
        <v>4</v>
      </c>
      <c r="H660" s="6" t="s">
        <v>22</v>
      </c>
      <c r="I660" s="6" t="s">
        <v>34</v>
      </c>
      <c r="J660" s="18">
        <v>29</v>
      </c>
      <c r="K660" s="18">
        <v>38</v>
      </c>
      <c r="L660" s="18">
        <v>132</v>
      </c>
      <c r="M660" s="18">
        <v>5841.5339999999997</v>
      </c>
      <c r="N660" s="18">
        <v>11</v>
      </c>
      <c r="O660" s="18">
        <v>201.43220689655172</v>
      </c>
      <c r="P660" s="21">
        <v>1.3103448275862069</v>
      </c>
      <c r="Q660" s="21">
        <v>3.4736842105263159</v>
      </c>
      <c r="R660" s="18">
        <v>823.03399999999965</v>
      </c>
      <c r="S660" s="24">
        <v>0.14089347079037795</v>
      </c>
      <c r="T660" s="18">
        <v>-117.7660000000003</v>
      </c>
      <c r="U660" s="24">
        <v>-2.0160115476517009E-2</v>
      </c>
      <c r="V660" s="12" cm="1">
        <f t="array" ref="V660">SUMPRODUCT((B660=$B:$B)*(M660&lt;$M:$M))+1</f>
        <v>365</v>
      </c>
    </row>
    <row r="661" spans="1:22" x14ac:dyDescent="0.2">
      <c r="A661" s="14" t="str">
        <f t="shared" si="10"/>
        <v>2023Elena Crosswell1</v>
      </c>
      <c r="B661" s="5">
        <v>2023</v>
      </c>
      <c r="C661" s="6" t="s">
        <v>465</v>
      </c>
      <c r="D661" s="6">
        <v>642395</v>
      </c>
      <c r="E661" s="6" t="s">
        <v>466</v>
      </c>
      <c r="F661" s="7">
        <v>1</v>
      </c>
      <c r="G661" s="7">
        <v>2</v>
      </c>
      <c r="H661" s="6" t="s">
        <v>22</v>
      </c>
      <c r="I661" s="6" t="s">
        <v>29</v>
      </c>
      <c r="J661" s="18">
        <v>79</v>
      </c>
      <c r="K661" s="18">
        <v>315</v>
      </c>
      <c r="L661" s="18">
        <v>1400</v>
      </c>
      <c r="M661" s="18">
        <v>65161.593000000001</v>
      </c>
      <c r="N661" s="18">
        <v>1</v>
      </c>
      <c r="O661" s="18">
        <v>824.83029113924056</v>
      </c>
      <c r="P661" s="21">
        <v>3.9873417721518987</v>
      </c>
      <c r="Q661" s="21">
        <v>4.4444444444444446</v>
      </c>
      <c r="R661" s="18">
        <v>9180.8430000000008</v>
      </c>
      <c r="S661" s="24">
        <v>0.14089347079037801</v>
      </c>
      <c r="T661" s="18">
        <v>6389.7430000000004</v>
      </c>
      <c r="U661" s="24">
        <v>9.8059956882883451E-2</v>
      </c>
      <c r="V661" s="12" cm="1">
        <f t="array" ref="V661">SUMPRODUCT((B661=$B:$B)*(M661&lt;$M:$M))+1</f>
        <v>99</v>
      </c>
    </row>
    <row r="662" spans="1:22" x14ac:dyDescent="0.2">
      <c r="A662" s="14" t="str">
        <f t="shared" si="10"/>
        <v>2023Elena Crosswell2</v>
      </c>
      <c r="B662" s="5">
        <v>2023</v>
      </c>
      <c r="C662" s="6" t="s">
        <v>465</v>
      </c>
      <c r="D662" s="6">
        <v>477716</v>
      </c>
      <c r="E662" s="6" t="s">
        <v>467</v>
      </c>
      <c r="F662" s="7">
        <v>1</v>
      </c>
      <c r="G662" s="7">
        <v>1</v>
      </c>
      <c r="H662" s="6" t="s">
        <v>31</v>
      </c>
      <c r="I662" s="6" t="s">
        <v>29</v>
      </c>
      <c r="J662" s="18">
        <v>101</v>
      </c>
      <c r="K662" s="18">
        <v>282</v>
      </c>
      <c r="L662" s="18">
        <v>1374</v>
      </c>
      <c r="M662" s="18">
        <v>55987.955999999998</v>
      </c>
      <c r="N662" s="18">
        <v>2</v>
      </c>
      <c r="O662" s="18">
        <v>554.33619801980194</v>
      </c>
      <c r="P662" s="21">
        <v>2.7920792079207919</v>
      </c>
      <c r="Q662" s="21">
        <v>4.8723404255319149</v>
      </c>
      <c r="R662" s="18">
        <v>3446.7059999999983</v>
      </c>
      <c r="S662" s="24">
        <v>6.1561561561561534E-2</v>
      </c>
      <c r="T662" s="18">
        <v>8.2559999999984939</v>
      </c>
      <c r="U662" s="24">
        <v>1.4746028592289552E-4</v>
      </c>
      <c r="V662" s="12" cm="1">
        <f t="array" ref="V662">SUMPRODUCT((B662=$B:$B)*(M662&lt;$M:$M))+1</f>
        <v>119</v>
      </c>
    </row>
    <row r="663" spans="1:22" x14ac:dyDescent="0.2">
      <c r="A663" s="14" t="str">
        <f t="shared" si="10"/>
        <v>2023Elena Crosswell3</v>
      </c>
      <c r="B663" s="5">
        <v>2023</v>
      </c>
      <c r="C663" s="6" t="s">
        <v>465</v>
      </c>
      <c r="D663" s="6">
        <v>858490</v>
      </c>
      <c r="E663" s="6" t="s">
        <v>445</v>
      </c>
      <c r="F663" s="7">
        <v>1</v>
      </c>
      <c r="G663" s="7">
        <v>2</v>
      </c>
      <c r="H663" s="6" t="s">
        <v>22</v>
      </c>
      <c r="I663" s="6" t="s">
        <v>29</v>
      </c>
      <c r="J663" s="18">
        <v>86</v>
      </c>
      <c r="K663" s="18">
        <v>267</v>
      </c>
      <c r="L663" s="18">
        <v>1267</v>
      </c>
      <c r="M663" s="18">
        <v>42435.798000000003</v>
      </c>
      <c r="N663" s="18">
        <v>3</v>
      </c>
      <c r="O663" s="18">
        <v>493.439511627907</v>
      </c>
      <c r="P663" s="21">
        <v>3.1046511627906979</v>
      </c>
      <c r="Q663" s="21">
        <v>4.7453183520599254</v>
      </c>
      <c r="R663" s="18">
        <v>-1449.9519999999975</v>
      </c>
      <c r="S663" s="24">
        <v>-3.4168133235057754E-2</v>
      </c>
      <c r="T663" s="18">
        <v>-4407.4519999999975</v>
      </c>
      <c r="U663" s="24">
        <v>-0.10386165001539495</v>
      </c>
      <c r="V663" s="12" cm="1">
        <f t="array" ref="V663">SUMPRODUCT((B663=$B:$B)*(M663&lt;$M:$M))+1</f>
        <v>148</v>
      </c>
    </row>
    <row r="664" spans="1:22" x14ac:dyDescent="0.2">
      <c r="A664" s="14" t="str">
        <f t="shared" si="10"/>
        <v>2023Elena Crosswell4</v>
      </c>
      <c r="B664" s="5">
        <v>2023</v>
      </c>
      <c r="C664" s="6" t="s">
        <v>465</v>
      </c>
      <c r="D664" s="6">
        <v>610296</v>
      </c>
      <c r="E664" s="6" t="s">
        <v>468</v>
      </c>
      <c r="F664" s="7">
        <v>1</v>
      </c>
      <c r="G664" s="7">
        <v>1</v>
      </c>
      <c r="H664" s="6" t="s">
        <v>31</v>
      </c>
      <c r="I664" s="6" t="s">
        <v>34</v>
      </c>
      <c r="J664" s="18">
        <v>29</v>
      </c>
      <c r="K664" s="18">
        <v>71</v>
      </c>
      <c r="L664" s="18">
        <v>178</v>
      </c>
      <c r="M664" s="18">
        <v>8742.5759999999991</v>
      </c>
      <c r="N664" s="18">
        <v>4</v>
      </c>
      <c r="O664" s="18">
        <v>301.46813793103445</v>
      </c>
      <c r="P664" s="21">
        <v>2.4482758620689653</v>
      </c>
      <c r="Q664" s="21">
        <v>2.507042253521127</v>
      </c>
      <c r="R664" s="18">
        <v>1840.0759999999991</v>
      </c>
      <c r="S664" s="24">
        <v>0.21047297730096934</v>
      </c>
      <c r="T664" s="18">
        <v>863.52599999999916</v>
      </c>
      <c r="U664" s="24">
        <v>9.8772489938892066E-2</v>
      </c>
      <c r="V664" s="12" cm="1">
        <f t="array" ref="V664">SUMPRODUCT((B664=$B:$B)*(M664&lt;$M:$M))+1</f>
        <v>313</v>
      </c>
    </row>
    <row r="665" spans="1:22" x14ac:dyDescent="0.2">
      <c r="A665" s="14" t="str">
        <f t="shared" si="10"/>
        <v>2023Elena Crosswell5</v>
      </c>
      <c r="B665" s="5">
        <v>2023</v>
      </c>
      <c r="C665" s="6" t="s">
        <v>465</v>
      </c>
      <c r="D665" s="6">
        <v>432450</v>
      </c>
      <c r="E665" s="6" t="s">
        <v>469</v>
      </c>
      <c r="F665" s="7">
        <v>1</v>
      </c>
      <c r="G665" s="7">
        <v>1</v>
      </c>
      <c r="H665" s="6" t="s">
        <v>31</v>
      </c>
      <c r="I665" s="6" t="s">
        <v>34</v>
      </c>
      <c r="J665" s="18">
        <v>15</v>
      </c>
      <c r="K665" s="18">
        <v>34</v>
      </c>
      <c r="L665" s="18">
        <v>79</v>
      </c>
      <c r="M665" s="18">
        <v>4092.1680000000001</v>
      </c>
      <c r="N665" s="18">
        <v>5</v>
      </c>
      <c r="O665" s="18">
        <v>272.81119999999999</v>
      </c>
      <c r="P665" s="21">
        <v>2.2666666666666666</v>
      </c>
      <c r="Q665" s="21">
        <v>2.3235294117647061</v>
      </c>
      <c r="R665" s="18">
        <v>1055.1680000000001</v>
      </c>
      <c r="S665" s="24">
        <v>0.25785060632896795</v>
      </c>
      <c r="T665" s="18">
        <v>552.76800000000014</v>
      </c>
      <c r="U665" s="24">
        <v>0.13507949820241988</v>
      </c>
      <c r="V665" s="12" cm="1">
        <f t="array" ref="V665">SUMPRODUCT((B665=$B:$B)*(M665&lt;$M:$M))+1</f>
        <v>398</v>
      </c>
    </row>
    <row r="666" spans="1:22" x14ac:dyDescent="0.2">
      <c r="A666" s="14" t="str">
        <f t="shared" si="10"/>
        <v>2023Elena Crosswell6</v>
      </c>
      <c r="B666" s="5">
        <v>2023</v>
      </c>
      <c r="C666" s="6" t="s">
        <v>465</v>
      </c>
      <c r="D666" s="6">
        <v>400447</v>
      </c>
      <c r="E666" s="6" t="s">
        <v>470</v>
      </c>
      <c r="F666" s="7">
        <v>1</v>
      </c>
      <c r="G666" s="7">
        <v>1</v>
      </c>
      <c r="H666" s="6" t="s">
        <v>31</v>
      </c>
      <c r="I666" s="6" t="s">
        <v>34</v>
      </c>
      <c r="J666" s="18">
        <v>9</v>
      </c>
      <c r="K666" s="18">
        <v>31</v>
      </c>
      <c r="L666" s="18">
        <v>73</v>
      </c>
      <c r="M666" s="18">
        <v>3345.8159999999998</v>
      </c>
      <c r="N666" s="18">
        <v>6</v>
      </c>
      <c r="O666" s="18">
        <v>371.75733333333329</v>
      </c>
      <c r="P666" s="21">
        <v>3.4444444444444446</v>
      </c>
      <c r="Q666" s="21">
        <v>2.3548387096774195</v>
      </c>
      <c r="R666" s="18">
        <v>829.8159999999998</v>
      </c>
      <c r="S666" s="24">
        <v>0.24801602957245703</v>
      </c>
      <c r="T666" s="18">
        <v>517.8159999999998</v>
      </c>
      <c r="U666" s="24">
        <v>0.15476523514741988</v>
      </c>
      <c r="V666" s="12" cm="1">
        <f t="array" ref="V666">SUMPRODUCT((B666=$B:$B)*(M666&lt;$M:$M))+1</f>
        <v>420</v>
      </c>
    </row>
    <row r="667" spans="1:22" x14ac:dyDescent="0.2">
      <c r="A667" s="14" t="str">
        <f t="shared" si="10"/>
        <v>2023Elena Crosswell7</v>
      </c>
      <c r="B667" s="5">
        <v>2023</v>
      </c>
      <c r="C667" s="6" t="s">
        <v>465</v>
      </c>
      <c r="D667" s="6">
        <v>328781</v>
      </c>
      <c r="E667" s="6" t="s">
        <v>471</v>
      </c>
      <c r="F667" s="7">
        <v>1</v>
      </c>
      <c r="G667" s="7">
        <v>1</v>
      </c>
      <c r="H667" s="6" t="s">
        <v>31</v>
      </c>
      <c r="I667" s="6" t="s">
        <v>34</v>
      </c>
      <c r="J667" s="18">
        <v>8</v>
      </c>
      <c r="K667" s="18">
        <v>12</v>
      </c>
      <c r="L667" s="18">
        <v>39</v>
      </c>
      <c r="M667" s="18">
        <v>1680.4880000000001</v>
      </c>
      <c r="N667" s="18">
        <v>7</v>
      </c>
      <c r="O667" s="18">
        <v>210.06100000000001</v>
      </c>
      <c r="P667" s="21">
        <v>1.5</v>
      </c>
      <c r="Q667" s="21">
        <v>3.25</v>
      </c>
      <c r="R667" s="18">
        <v>443.73800000000006</v>
      </c>
      <c r="S667" s="24">
        <v>0.26405306077758367</v>
      </c>
      <c r="T667" s="18">
        <v>182.53800000000007</v>
      </c>
      <c r="U667" s="24">
        <v>0.10862201931819808</v>
      </c>
      <c r="V667" s="12" cm="1">
        <f t="array" ref="V667">SUMPRODUCT((B667=$B:$B)*(M667&lt;$M:$M))+1</f>
        <v>471</v>
      </c>
    </row>
    <row r="668" spans="1:22" x14ac:dyDescent="0.2">
      <c r="A668" s="14" t="str">
        <f t="shared" si="10"/>
        <v>2023Elena Crosswell8</v>
      </c>
      <c r="B668" s="5">
        <v>2023</v>
      </c>
      <c r="C668" s="6" t="s">
        <v>465</v>
      </c>
      <c r="D668" s="6">
        <v>498034</v>
      </c>
      <c r="E668" s="6" t="s">
        <v>472</v>
      </c>
      <c r="F668" s="7">
        <v>1</v>
      </c>
      <c r="G668" s="7">
        <v>1</v>
      </c>
      <c r="H668" s="6" t="s">
        <v>31</v>
      </c>
      <c r="I668" s="6" t="s">
        <v>34</v>
      </c>
      <c r="J668" s="18">
        <v>8</v>
      </c>
      <c r="K668" s="18">
        <v>13</v>
      </c>
      <c r="L668" s="18">
        <v>22</v>
      </c>
      <c r="M668" s="18">
        <v>545.42399999999998</v>
      </c>
      <c r="N668" s="18">
        <v>8</v>
      </c>
      <c r="O668" s="18">
        <v>68.177999999999997</v>
      </c>
      <c r="P668" s="21">
        <v>1.625</v>
      </c>
      <c r="Q668" s="21">
        <v>1.6923076923076923</v>
      </c>
      <c r="R668" s="18">
        <v>130.67399999999998</v>
      </c>
      <c r="S668" s="24">
        <v>0.23958241661533042</v>
      </c>
      <c r="T668" s="18">
        <v>-131.62600000000003</v>
      </c>
      <c r="U668" s="24">
        <v>-0.24132784769280419</v>
      </c>
      <c r="V668" s="12" cm="1">
        <f t="array" ref="V668">SUMPRODUCT((B668=$B:$B)*(M668&lt;$M:$M))+1</f>
        <v>506</v>
      </c>
    </row>
    <row r="669" spans="1:22" x14ac:dyDescent="0.2">
      <c r="A669" s="14" t="str">
        <f t="shared" si="10"/>
        <v>2023Gerald Wilson1</v>
      </c>
      <c r="B669" s="5">
        <v>2023</v>
      </c>
      <c r="C669" s="6" t="s">
        <v>193</v>
      </c>
      <c r="D669" s="6">
        <v>857703</v>
      </c>
      <c r="E669" s="6" t="s">
        <v>194</v>
      </c>
      <c r="F669" s="7">
        <v>3</v>
      </c>
      <c r="G669" s="7">
        <v>3</v>
      </c>
      <c r="H669" s="6" t="s">
        <v>31</v>
      </c>
      <c r="I669" s="6" t="s">
        <v>23</v>
      </c>
      <c r="J669" s="18">
        <v>251</v>
      </c>
      <c r="K669" s="18">
        <v>881</v>
      </c>
      <c r="L669" s="18">
        <v>4869</v>
      </c>
      <c r="M669" s="18">
        <v>199112.07449999999</v>
      </c>
      <c r="N669" s="18">
        <v>1</v>
      </c>
      <c r="O669" s="18">
        <v>793.27519721115539</v>
      </c>
      <c r="P669" s="21">
        <v>3.5099601593625498</v>
      </c>
      <c r="Q669" s="21">
        <v>5.5266742338251991</v>
      </c>
      <c r="R669" s="18">
        <v>15089.824499999988</v>
      </c>
      <c r="S669" s="24">
        <v>7.5785582255083125E-2</v>
      </c>
      <c r="T669" s="18">
        <v>6352.9244999999883</v>
      </c>
      <c r="U669" s="24">
        <v>3.1906274473575379E-2</v>
      </c>
      <c r="V669" s="12" cm="1">
        <f t="array" ref="V669">SUMPRODUCT((B669=$B:$B)*(M669&lt;$M:$M))+1</f>
        <v>17</v>
      </c>
    </row>
    <row r="670" spans="1:22" x14ac:dyDescent="0.2">
      <c r="A670" s="14" t="str">
        <f t="shared" si="10"/>
        <v>2023Gerald Wilson2</v>
      </c>
      <c r="B670" s="5">
        <v>2023</v>
      </c>
      <c r="C670" s="6" t="s">
        <v>193</v>
      </c>
      <c r="D670" s="6">
        <v>481214</v>
      </c>
      <c r="E670" s="6" t="s">
        <v>131</v>
      </c>
      <c r="F670" s="7">
        <v>3</v>
      </c>
      <c r="G670" s="7">
        <v>4</v>
      </c>
      <c r="H670" s="6" t="s">
        <v>22</v>
      </c>
      <c r="I670" s="6" t="s">
        <v>25</v>
      </c>
      <c r="J670" s="18">
        <v>57</v>
      </c>
      <c r="K670" s="18">
        <v>381</v>
      </c>
      <c r="L670" s="18">
        <v>3394</v>
      </c>
      <c r="M670" s="18">
        <v>141127.742</v>
      </c>
      <c r="N670" s="18">
        <v>2</v>
      </c>
      <c r="O670" s="18">
        <v>2475.9252982456142</v>
      </c>
      <c r="P670" s="21">
        <v>6.6842105263157894</v>
      </c>
      <c r="Q670" s="21">
        <v>8.9081364829396321</v>
      </c>
      <c r="R670" s="18">
        <v>14292.491999999998</v>
      </c>
      <c r="S670" s="24">
        <v>0.10127344062516071</v>
      </c>
      <c r="T670" s="18">
        <v>12117.941999999999</v>
      </c>
      <c r="U670" s="24">
        <v>8.5865059755579454E-2</v>
      </c>
      <c r="V670" s="12" cm="1">
        <f t="array" ref="V670">SUMPRODUCT((B670=$B:$B)*(M670&lt;$M:$M))+1</f>
        <v>34</v>
      </c>
    </row>
    <row r="671" spans="1:22" x14ac:dyDescent="0.2">
      <c r="A671" s="14" t="str">
        <f t="shared" si="10"/>
        <v>2023Gerald Wilson3</v>
      </c>
      <c r="B671" s="5">
        <v>2023</v>
      </c>
      <c r="C671" s="6" t="s">
        <v>193</v>
      </c>
      <c r="D671" s="6">
        <v>548541</v>
      </c>
      <c r="E671" s="6" t="s">
        <v>195</v>
      </c>
      <c r="F671" s="7">
        <v>3</v>
      </c>
      <c r="G671" s="7">
        <v>6</v>
      </c>
      <c r="H671" s="6" t="s">
        <v>22</v>
      </c>
      <c r="I671" s="6" t="s">
        <v>25</v>
      </c>
      <c r="J671" s="18">
        <v>134</v>
      </c>
      <c r="K671" s="18">
        <v>506</v>
      </c>
      <c r="L671" s="18">
        <v>3289</v>
      </c>
      <c r="M671" s="18">
        <v>124270.7904</v>
      </c>
      <c r="N671" s="18">
        <v>3</v>
      </c>
      <c r="O671" s="18">
        <v>927.39395820895515</v>
      </c>
      <c r="P671" s="21">
        <v>3.7761194029850746</v>
      </c>
      <c r="Q671" s="21">
        <v>6.5</v>
      </c>
      <c r="R671" s="18">
        <v>6416.790399999998</v>
      </c>
      <c r="S671" s="24">
        <v>5.1635548300173986E-2</v>
      </c>
      <c r="T671" s="18">
        <v>1712.2403999999979</v>
      </c>
      <c r="U671" s="24">
        <v>1.3778301356969546E-2</v>
      </c>
      <c r="V671" s="12" cm="1">
        <f t="array" ref="V671">SUMPRODUCT((B671=$B:$B)*(M671&lt;$M:$M))+1</f>
        <v>38</v>
      </c>
    </row>
    <row r="672" spans="1:22" x14ac:dyDescent="0.2">
      <c r="A672" s="14" t="str">
        <f t="shared" si="10"/>
        <v>2023Gerald Wilson4</v>
      </c>
      <c r="B672" s="5">
        <v>2023</v>
      </c>
      <c r="C672" s="6" t="s">
        <v>193</v>
      </c>
      <c r="D672" s="6">
        <v>134581</v>
      </c>
      <c r="E672" s="6" t="s">
        <v>196</v>
      </c>
      <c r="F672" s="7">
        <v>3</v>
      </c>
      <c r="G672" s="7">
        <v>3</v>
      </c>
      <c r="H672" s="6" t="s">
        <v>31</v>
      </c>
      <c r="I672" s="6" t="s">
        <v>25</v>
      </c>
      <c r="J672" s="18">
        <v>58</v>
      </c>
      <c r="K672" s="18">
        <v>447</v>
      </c>
      <c r="L672" s="18">
        <v>2245</v>
      </c>
      <c r="M672" s="18">
        <v>80538.539000000004</v>
      </c>
      <c r="N672" s="18">
        <v>4</v>
      </c>
      <c r="O672" s="18">
        <v>1388.5955000000001</v>
      </c>
      <c r="P672" s="21">
        <v>7.7068965517241379</v>
      </c>
      <c r="Q672" s="21">
        <v>5.0223713646532442</v>
      </c>
      <c r="R672" s="18">
        <v>-7700.4609999999957</v>
      </c>
      <c r="S672" s="24">
        <v>-9.5612126760829308E-2</v>
      </c>
      <c r="T672" s="18">
        <v>-9952.1909999999953</v>
      </c>
      <c r="U672" s="24">
        <v>-0.12357054304151202</v>
      </c>
      <c r="V672" s="12" cm="1">
        <f t="array" ref="V672">SUMPRODUCT((B672=$B:$B)*(M672&lt;$M:$M))+1</f>
        <v>71</v>
      </c>
    </row>
    <row r="673" spans="1:22" x14ac:dyDescent="0.2">
      <c r="A673" s="14" t="str">
        <f t="shared" si="10"/>
        <v>2023Gerald Wilson5</v>
      </c>
      <c r="B673" s="5">
        <v>2023</v>
      </c>
      <c r="C673" s="6" t="s">
        <v>193</v>
      </c>
      <c r="D673" s="6">
        <v>884431</v>
      </c>
      <c r="E673" s="6" t="s">
        <v>89</v>
      </c>
      <c r="F673" s="7">
        <v>3</v>
      </c>
      <c r="G673" s="7">
        <v>4</v>
      </c>
      <c r="H673" s="6" t="s">
        <v>22</v>
      </c>
      <c r="I673" s="6" t="s">
        <v>29</v>
      </c>
      <c r="J673" s="18">
        <v>244</v>
      </c>
      <c r="K673" s="18">
        <v>507</v>
      </c>
      <c r="L673" s="18">
        <v>1634</v>
      </c>
      <c r="M673" s="18">
        <v>66246.700800000006</v>
      </c>
      <c r="N673" s="18">
        <v>5</v>
      </c>
      <c r="O673" s="18">
        <v>271.50287213114757</v>
      </c>
      <c r="P673" s="21">
        <v>2.0778688524590163</v>
      </c>
      <c r="Q673" s="21">
        <v>3.222879684418146</v>
      </c>
      <c r="R673" s="18">
        <v>5934.700800000006</v>
      </c>
      <c r="S673" s="24">
        <v>8.9584850691915602E-2</v>
      </c>
      <c r="T673" s="18">
        <v>-2181.4992000000038</v>
      </c>
      <c r="U673" s="24">
        <v>-3.2929929696966939E-2</v>
      </c>
      <c r="V673" s="12" cm="1">
        <f t="array" ref="V673">SUMPRODUCT((B673=$B:$B)*(M673&lt;$M:$M))+1</f>
        <v>96</v>
      </c>
    </row>
    <row r="674" spans="1:22" x14ac:dyDescent="0.2">
      <c r="A674" s="14" t="str">
        <f t="shared" si="10"/>
        <v>2023Hugo Vale1</v>
      </c>
      <c r="B674" s="5">
        <v>2023</v>
      </c>
      <c r="C674" s="6" t="s">
        <v>198</v>
      </c>
      <c r="D674" s="6">
        <v>333866</v>
      </c>
      <c r="E674" s="6" t="s">
        <v>83</v>
      </c>
      <c r="F674" s="7">
        <v>5</v>
      </c>
      <c r="G674" s="7">
        <v>3</v>
      </c>
      <c r="H674" s="6" t="s">
        <v>22</v>
      </c>
      <c r="I674" s="6" t="s">
        <v>23</v>
      </c>
      <c r="J674" s="18">
        <v>65</v>
      </c>
      <c r="K674" s="18">
        <v>615</v>
      </c>
      <c r="L674" s="18">
        <v>4401</v>
      </c>
      <c r="M674" s="18">
        <v>172628.81049999999</v>
      </c>
      <c r="N674" s="18">
        <v>1</v>
      </c>
      <c r="O674" s="18">
        <v>2655.8278538461536</v>
      </c>
      <c r="P674" s="21">
        <v>9.4615384615384617</v>
      </c>
      <c r="Q674" s="21">
        <v>7.1560975609756099</v>
      </c>
      <c r="R674" s="18">
        <v>8095.0604999999923</v>
      </c>
      <c r="S674" s="24">
        <v>4.6892870758673232E-2</v>
      </c>
      <c r="T674" s="18">
        <v>5281.380499999992</v>
      </c>
      <c r="U674" s="24">
        <v>3.059385327804244E-2</v>
      </c>
      <c r="V674" s="12" cm="1">
        <f t="array" ref="V674">SUMPRODUCT((B674=$B:$B)*(M674&lt;$M:$M))+1</f>
        <v>22</v>
      </c>
    </row>
    <row r="675" spans="1:22" x14ac:dyDescent="0.2">
      <c r="A675" s="14" t="str">
        <f t="shared" si="10"/>
        <v>2023Hugo Vale2</v>
      </c>
      <c r="B675" s="5">
        <v>2023</v>
      </c>
      <c r="C675" s="6" t="s">
        <v>198</v>
      </c>
      <c r="D675" s="6">
        <v>775247</v>
      </c>
      <c r="E675" s="6" t="s">
        <v>199</v>
      </c>
      <c r="F675" s="7">
        <v>5</v>
      </c>
      <c r="G675" s="7">
        <v>5</v>
      </c>
      <c r="H675" s="6" t="s">
        <v>22</v>
      </c>
      <c r="I675" s="6" t="s">
        <v>25</v>
      </c>
      <c r="J675" s="18">
        <v>148</v>
      </c>
      <c r="K675" s="18">
        <v>504</v>
      </c>
      <c r="L675" s="18">
        <v>3974</v>
      </c>
      <c r="M675" s="18">
        <v>149341.42120000001</v>
      </c>
      <c r="N675" s="18">
        <v>2</v>
      </c>
      <c r="O675" s="18">
        <v>1009.0636567567568</v>
      </c>
      <c r="P675" s="21">
        <v>3.4054054054054053</v>
      </c>
      <c r="Q675" s="21">
        <v>7.8849206349206353</v>
      </c>
      <c r="R675" s="18">
        <v>428.92120000001159</v>
      </c>
      <c r="S675" s="24">
        <v>2.872084626980981E-3</v>
      </c>
      <c r="T675" s="18">
        <v>-5055.4687999999887</v>
      </c>
      <c r="U675" s="24">
        <v>-3.3851752309425512E-2</v>
      </c>
      <c r="V675" s="12" cm="1">
        <f t="array" ref="V675">SUMPRODUCT((B675=$B:$B)*(M675&lt;$M:$M))+1</f>
        <v>30</v>
      </c>
    </row>
    <row r="676" spans="1:22" x14ac:dyDescent="0.2">
      <c r="A676" s="14" t="str">
        <f t="shared" si="10"/>
        <v>2023Hugo Vale3</v>
      </c>
      <c r="B676" s="5">
        <v>2023</v>
      </c>
      <c r="C676" s="6" t="s">
        <v>198</v>
      </c>
      <c r="D676" s="6">
        <v>106224</v>
      </c>
      <c r="E676" s="6" t="s">
        <v>201</v>
      </c>
      <c r="F676" s="7">
        <v>5</v>
      </c>
      <c r="G676" s="7">
        <v>5</v>
      </c>
      <c r="H676" s="6" t="s">
        <v>31</v>
      </c>
      <c r="I676" s="6" t="s">
        <v>25</v>
      </c>
      <c r="J676" s="18">
        <v>130</v>
      </c>
      <c r="K676" s="18">
        <v>463</v>
      </c>
      <c r="L676" s="18">
        <v>2379</v>
      </c>
      <c r="M676" s="18">
        <v>102830.147</v>
      </c>
      <c r="N676" s="18">
        <v>3</v>
      </c>
      <c r="O676" s="18">
        <v>791.00113076923071</v>
      </c>
      <c r="P676" s="21">
        <v>3.5615384615384613</v>
      </c>
      <c r="Q676" s="21">
        <v>5.1382289416846652</v>
      </c>
      <c r="R676" s="18">
        <v>11569.646999999997</v>
      </c>
      <c r="S676" s="24">
        <v>0.11251220908981097</v>
      </c>
      <c r="T676" s="18">
        <v>6733.4969999999976</v>
      </c>
      <c r="U676" s="24">
        <v>6.5481740486085252E-2</v>
      </c>
      <c r="V676" s="12" cm="1">
        <f t="array" ref="V676">SUMPRODUCT((B676=$B:$B)*(M676&lt;$M:$M))+1</f>
        <v>54</v>
      </c>
    </row>
    <row r="677" spans="1:22" x14ac:dyDescent="0.2">
      <c r="A677" s="14" t="str">
        <f t="shared" si="10"/>
        <v>2023Hugo Vale4</v>
      </c>
      <c r="B677" s="5">
        <v>2023</v>
      </c>
      <c r="C677" s="6" t="s">
        <v>198</v>
      </c>
      <c r="D677" s="6">
        <v>143836</v>
      </c>
      <c r="E677" s="6" t="s">
        <v>200</v>
      </c>
      <c r="F677" s="7">
        <v>5</v>
      </c>
      <c r="G677" s="7">
        <v>2</v>
      </c>
      <c r="H677" s="6" t="s">
        <v>22</v>
      </c>
      <c r="I677" s="6" t="s">
        <v>25</v>
      </c>
      <c r="J677" s="18">
        <v>247</v>
      </c>
      <c r="K677" s="18">
        <v>686</v>
      </c>
      <c r="L677" s="18">
        <v>2222</v>
      </c>
      <c r="M677" s="18">
        <v>93105.740999999995</v>
      </c>
      <c r="N677" s="18">
        <v>4</v>
      </c>
      <c r="O677" s="18">
        <v>376.94631983805664</v>
      </c>
      <c r="P677" s="21">
        <v>2.7773279352226719</v>
      </c>
      <c r="Q677" s="21">
        <v>3.2390670553935861</v>
      </c>
      <c r="R677" s="18">
        <v>13117.990999999995</v>
      </c>
      <c r="S677" s="24">
        <v>0.14089347079037795</v>
      </c>
      <c r="T677" s="18">
        <v>4152.6109999999953</v>
      </c>
      <c r="U677" s="24">
        <v>4.4601019823256607E-2</v>
      </c>
      <c r="V677" s="12" cm="1">
        <f t="array" ref="V677">SUMPRODUCT((B677=$B:$B)*(M677&lt;$M:$M))+1</f>
        <v>61</v>
      </c>
    </row>
    <row r="678" spans="1:22" x14ac:dyDescent="0.2">
      <c r="A678" s="14" t="str">
        <f t="shared" si="10"/>
        <v>2023Hugo Vale5</v>
      </c>
      <c r="B678" s="5">
        <v>2023</v>
      </c>
      <c r="C678" s="6" t="s">
        <v>198</v>
      </c>
      <c r="D678" s="6">
        <v>676623</v>
      </c>
      <c r="E678" s="6" t="s">
        <v>203</v>
      </c>
      <c r="F678" s="7">
        <v>5</v>
      </c>
      <c r="G678" s="7">
        <v>3</v>
      </c>
      <c r="H678" s="6" t="s">
        <v>22</v>
      </c>
      <c r="I678" s="6" t="s">
        <v>25</v>
      </c>
      <c r="J678" s="18">
        <v>105</v>
      </c>
      <c r="K678" s="18">
        <v>429</v>
      </c>
      <c r="L678" s="18">
        <v>2004</v>
      </c>
      <c r="M678" s="18">
        <v>90173.9424</v>
      </c>
      <c r="N678" s="18">
        <v>5</v>
      </c>
      <c r="O678" s="18">
        <v>858.79945142857139</v>
      </c>
      <c r="P678" s="21">
        <v>4.0857142857142854</v>
      </c>
      <c r="Q678" s="21">
        <v>4.6713286713286717</v>
      </c>
      <c r="R678" s="18">
        <v>9285.9423999999999</v>
      </c>
      <c r="S678" s="24">
        <v>0.10297811266594904</v>
      </c>
      <c r="T678" s="18">
        <v>5316.2224000000006</v>
      </c>
      <c r="U678" s="24">
        <v>5.8955195464538104E-2</v>
      </c>
      <c r="V678" s="12" cm="1">
        <f t="array" ref="V678">SUMPRODUCT((B678=$B:$B)*(M678&lt;$M:$M))+1</f>
        <v>65</v>
      </c>
    </row>
    <row r="679" spans="1:22" x14ac:dyDescent="0.2">
      <c r="A679" s="14" t="str">
        <f t="shared" si="10"/>
        <v>2023Hugo Vale6</v>
      </c>
      <c r="B679" s="5">
        <v>2023</v>
      </c>
      <c r="C679" s="6" t="s">
        <v>198</v>
      </c>
      <c r="D679" s="6">
        <v>375019</v>
      </c>
      <c r="E679" s="6" t="s">
        <v>202</v>
      </c>
      <c r="F679" s="7">
        <v>5</v>
      </c>
      <c r="G679" s="7">
        <v>5</v>
      </c>
      <c r="H679" s="6" t="s">
        <v>31</v>
      </c>
      <c r="I679" s="6" t="s">
        <v>29</v>
      </c>
      <c r="J679" s="18">
        <v>137</v>
      </c>
      <c r="K679" s="18">
        <v>548</v>
      </c>
      <c r="L679" s="18">
        <v>1487</v>
      </c>
      <c r="M679" s="18">
        <v>67569.909</v>
      </c>
      <c r="N679" s="18">
        <v>6</v>
      </c>
      <c r="O679" s="18">
        <v>493.21101459854015</v>
      </c>
      <c r="P679" s="21">
        <v>4</v>
      </c>
      <c r="Q679" s="21">
        <v>2.7135036496350367</v>
      </c>
      <c r="R679" s="18">
        <v>9520.1589999999997</v>
      </c>
      <c r="S679" s="24">
        <v>0.14089347079037801</v>
      </c>
      <c r="T679" s="18">
        <v>4349.7489999999998</v>
      </c>
      <c r="U679" s="24">
        <v>6.4374054433016914E-2</v>
      </c>
      <c r="V679" s="12" cm="1">
        <f t="array" ref="V679">SUMPRODUCT((B679=$B:$B)*(M679&lt;$M:$M))+1</f>
        <v>92</v>
      </c>
    </row>
    <row r="680" spans="1:22" x14ac:dyDescent="0.2">
      <c r="A680" s="14" t="str">
        <f t="shared" si="10"/>
        <v>2023Hugo Vale7</v>
      </c>
      <c r="B680" s="5">
        <v>2023</v>
      </c>
      <c r="C680" s="6" t="s">
        <v>198</v>
      </c>
      <c r="D680" s="6">
        <v>743099</v>
      </c>
      <c r="E680" s="6" t="s">
        <v>191</v>
      </c>
      <c r="F680" s="7">
        <v>5</v>
      </c>
      <c r="G680" s="7">
        <v>4</v>
      </c>
      <c r="H680" s="6" t="s">
        <v>22</v>
      </c>
      <c r="I680" s="6" t="s">
        <v>29</v>
      </c>
      <c r="J680" s="18">
        <v>73</v>
      </c>
      <c r="K680" s="18">
        <v>243</v>
      </c>
      <c r="L680" s="18">
        <v>1158</v>
      </c>
      <c r="M680" s="18">
        <v>42281.427000000003</v>
      </c>
      <c r="N680" s="18">
        <v>7</v>
      </c>
      <c r="O680" s="18">
        <v>579.19763013698639</v>
      </c>
      <c r="P680" s="21">
        <v>3.3287671232876712</v>
      </c>
      <c r="Q680" s="21">
        <v>4.7654320987654319</v>
      </c>
      <c r="R680" s="18">
        <v>5957.1770000000033</v>
      </c>
      <c r="S680" s="24">
        <v>0.14089347079037806</v>
      </c>
      <c r="T680" s="18">
        <v>3262.8770000000031</v>
      </c>
      <c r="U680" s="24">
        <v>7.7170455954573225E-2</v>
      </c>
      <c r="V680" s="12" cm="1">
        <f t="array" ref="V680">SUMPRODUCT((B680=$B:$B)*(M680&lt;$M:$M))+1</f>
        <v>149</v>
      </c>
    </row>
    <row r="681" spans="1:22" x14ac:dyDescent="0.2">
      <c r="A681" s="14" t="str">
        <f t="shared" si="10"/>
        <v>2023Hugo Vale8</v>
      </c>
      <c r="B681" s="5">
        <v>2023</v>
      </c>
      <c r="C681" s="6" t="s">
        <v>198</v>
      </c>
      <c r="D681" s="6">
        <v>405328</v>
      </c>
      <c r="E681" s="6" t="s">
        <v>32</v>
      </c>
      <c r="F681" s="7">
        <v>5</v>
      </c>
      <c r="G681" s="7">
        <v>5</v>
      </c>
      <c r="H681" s="6" t="s">
        <v>22</v>
      </c>
      <c r="I681" s="6" t="s">
        <v>29</v>
      </c>
      <c r="J681" s="18">
        <v>21</v>
      </c>
      <c r="K681" s="18">
        <v>217</v>
      </c>
      <c r="L681" s="18">
        <v>878</v>
      </c>
      <c r="M681" s="18">
        <v>34128.487200000003</v>
      </c>
      <c r="N681" s="18">
        <v>8</v>
      </c>
      <c r="O681" s="18">
        <v>1625.1660571428572</v>
      </c>
      <c r="P681" s="21">
        <v>10.333333333333334</v>
      </c>
      <c r="Q681" s="21">
        <v>4.0460829493087553</v>
      </c>
      <c r="R681" s="18">
        <v>3514.4872000000032</v>
      </c>
      <c r="S681" s="24">
        <v>0.10297811266594914</v>
      </c>
      <c r="T681" s="18">
        <v>2595.7372000000032</v>
      </c>
      <c r="U681" s="24">
        <v>7.6057786704357727E-2</v>
      </c>
      <c r="V681" s="12" cm="1">
        <f t="array" ref="V681">SUMPRODUCT((B681=$B:$B)*(M681&lt;$M:$M))+1</f>
        <v>166</v>
      </c>
    </row>
    <row r="682" spans="1:22" x14ac:dyDescent="0.2">
      <c r="A682" s="14" t="str">
        <f t="shared" si="10"/>
        <v>2023Hugo Vale9</v>
      </c>
      <c r="B682" s="5">
        <v>2023</v>
      </c>
      <c r="C682" s="6" t="s">
        <v>198</v>
      </c>
      <c r="D682" s="6">
        <v>688564</v>
      </c>
      <c r="E682" s="6" t="s">
        <v>204</v>
      </c>
      <c r="F682" s="7">
        <v>5</v>
      </c>
      <c r="G682" s="7">
        <v>4</v>
      </c>
      <c r="H682" s="6" t="s">
        <v>22</v>
      </c>
      <c r="I682" s="6" t="s">
        <v>29</v>
      </c>
      <c r="J682" s="18">
        <v>121</v>
      </c>
      <c r="K682" s="18">
        <v>166</v>
      </c>
      <c r="L682" s="18">
        <v>591</v>
      </c>
      <c r="M682" s="18">
        <v>27193.873800000001</v>
      </c>
      <c r="N682" s="18">
        <v>9</v>
      </c>
      <c r="O682" s="18">
        <v>224.74275867768597</v>
      </c>
      <c r="P682" s="21">
        <v>1.3719008264462811</v>
      </c>
      <c r="Q682" s="21">
        <v>3.5602409638554215</v>
      </c>
      <c r="R682" s="18">
        <v>2800.3738000000012</v>
      </c>
      <c r="S682" s="24">
        <v>0.10297811266594908</v>
      </c>
      <c r="T682" s="18">
        <v>-1391.8261999999886</v>
      </c>
      <c r="U682" s="24">
        <v>-5.1181608410640948E-2</v>
      </c>
      <c r="V682" s="12" cm="1">
        <f t="array" ref="V682">SUMPRODUCT((B682=$B:$B)*(M682&lt;$M:$M))+1</f>
        <v>185</v>
      </c>
    </row>
    <row r="683" spans="1:22" x14ac:dyDescent="0.2">
      <c r="A683" s="14" t="str">
        <f t="shared" si="10"/>
        <v>2023Hugo Vale10</v>
      </c>
      <c r="B683" s="5">
        <v>2023</v>
      </c>
      <c r="C683" s="6" t="s">
        <v>198</v>
      </c>
      <c r="D683" s="6">
        <v>427511</v>
      </c>
      <c r="E683" s="6" t="s">
        <v>206</v>
      </c>
      <c r="F683" s="7">
        <v>5</v>
      </c>
      <c r="G683" s="7">
        <v>5</v>
      </c>
      <c r="H683" s="6" t="s">
        <v>31</v>
      </c>
      <c r="I683" s="6" t="s">
        <v>34</v>
      </c>
      <c r="J683" s="18">
        <v>60</v>
      </c>
      <c r="K683" s="18">
        <v>87</v>
      </c>
      <c r="L683" s="18">
        <v>340</v>
      </c>
      <c r="M683" s="18">
        <v>14175.773999999999</v>
      </c>
      <c r="N683" s="18">
        <v>10</v>
      </c>
      <c r="O683" s="18">
        <v>236.2629</v>
      </c>
      <c r="P683" s="21">
        <v>1.45</v>
      </c>
      <c r="Q683" s="21">
        <v>3.9080459770114944</v>
      </c>
      <c r="R683" s="18">
        <v>1997.2739999999994</v>
      </c>
      <c r="S683" s="24">
        <v>0.14089347079037798</v>
      </c>
      <c r="T683" s="18">
        <v>-87.126000000000658</v>
      </c>
      <c r="U683" s="24">
        <v>-6.1461194288227692E-3</v>
      </c>
      <c r="V683" s="12" cm="1">
        <f t="array" ref="V683">SUMPRODUCT((B683=$B:$B)*(M683&lt;$M:$M))+1</f>
        <v>235</v>
      </c>
    </row>
    <row r="684" spans="1:22" x14ac:dyDescent="0.2">
      <c r="A684" s="14" t="str">
        <f t="shared" si="10"/>
        <v>2023Hugo Vale11</v>
      </c>
      <c r="B684" s="5">
        <v>2023</v>
      </c>
      <c r="C684" s="6" t="s">
        <v>198</v>
      </c>
      <c r="D684" s="6">
        <v>946372</v>
      </c>
      <c r="E684" s="6" t="s">
        <v>209</v>
      </c>
      <c r="F684" s="7">
        <v>5</v>
      </c>
      <c r="G684" s="7">
        <v>5</v>
      </c>
      <c r="H684" s="6" t="s">
        <v>31</v>
      </c>
      <c r="I684" s="6" t="s">
        <v>34</v>
      </c>
      <c r="J684" s="18">
        <v>34</v>
      </c>
      <c r="K684" s="18">
        <v>88</v>
      </c>
      <c r="L684" s="18">
        <v>258</v>
      </c>
      <c r="M684" s="18">
        <v>12915.744000000001</v>
      </c>
      <c r="N684" s="18">
        <v>11</v>
      </c>
      <c r="O684" s="18">
        <v>379.8748235294118</v>
      </c>
      <c r="P684" s="21">
        <v>2.5882352941176472</v>
      </c>
      <c r="Q684" s="21">
        <v>2.9318181818181817</v>
      </c>
      <c r="R684" s="18">
        <v>1819.7440000000006</v>
      </c>
      <c r="S684" s="24">
        <v>0.14089347079037803</v>
      </c>
      <c r="T684" s="18">
        <v>594.03400000000056</v>
      </c>
      <c r="U684" s="24">
        <v>4.5993014417133118E-2</v>
      </c>
      <c r="V684" s="12" cm="1">
        <f t="array" ref="V684">SUMPRODUCT((B684=$B:$B)*(M684&lt;$M:$M))+1</f>
        <v>243</v>
      </c>
    </row>
    <row r="685" spans="1:22" x14ac:dyDescent="0.2">
      <c r="A685" s="14" t="str">
        <f t="shared" si="10"/>
        <v>2023Hugo Vale12</v>
      </c>
      <c r="B685" s="5">
        <v>2023</v>
      </c>
      <c r="C685" s="6" t="s">
        <v>198</v>
      </c>
      <c r="D685" s="6">
        <v>652151</v>
      </c>
      <c r="E685" s="6" t="s">
        <v>91</v>
      </c>
      <c r="F685" s="7">
        <v>5</v>
      </c>
      <c r="G685" s="7">
        <v>4</v>
      </c>
      <c r="H685" s="6" t="s">
        <v>22</v>
      </c>
      <c r="I685" s="6" t="s">
        <v>34</v>
      </c>
      <c r="J685" s="18">
        <v>39</v>
      </c>
      <c r="K685" s="18">
        <v>91</v>
      </c>
      <c r="L685" s="18">
        <v>416</v>
      </c>
      <c r="M685" s="18">
        <v>12376.012000000001</v>
      </c>
      <c r="N685" s="18">
        <v>12</v>
      </c>
      <c r="O685" s="18">
        <v>317.33364102564104</v>
      </c>
      <c r="P685" s="21">
        <v>2.3333333333333335</v>
      </c>
      <c r="Q685" s="21">
        <v>4.5714285714285712</v>
      </c>
      <c r="R685" s="18">
        <v>-1663.4879999999994</v>
      </c>
      <c r="S685" s="24">
        <v>-0.13441228078964365</v>
      </c>
      <c r="T685" s="18">
        <v>-3057.1679999999997</v>
      </c>
      <c r="U685" s="24">
        <v>-0.24702367774045464</v>
      </c>
      <c r="V685" s="12" cm="1">
        <f t="array" ref="V685">SUMPRODUCT((B685=$B:$B)*(M685&lt;$M:$M))+1</f>
        <v>249</v>
      </c>
    </row>
    <row r="686" spans="1:22" x14ac:dyDescent="0.2">
      <c r="A686" s="14" t="str">
        <f t="shared" si="10"/>
        <v>2023Hugo Vale13</v>
      </c>
      <c r="B686" s="5">
        <v>2023</v>
      </c>
      <c r="C686" s="6" t="s">
        <v>198</v>
      </c>
      <c r="D686" s="6">
        <v>968160</v>
      </c>
      <c r="E686" s="6" t="s">
        <v>205</v>
      </c>
      <c r="F686" s="7">
        <v>5</v>
      </c>
      <c r="G686" s="7">
        <v>5</v>
      </c>
      <c r="H686" s="6" t="s">
        <v>31</v>
      </c>
      <c r="I686" s="6" t="s">
        <v>34</v>
      </c>
      <c r="J686" s="18">
        <v>53</v>
      </c>
      <c r="K686" s="18">
        <v>90</v>
      </c>
      <c r="L686" s="18">
        <v>234</v>
      </c>
      <c r="M686" s="18">
        <v>10896.7688</v>
      </c>
      <c r="N686" s="18">
        <v>13</v>
      </c>
      <c r="O686" s="18">
        <v>205.59941132075471</v>
      </c>
      <c r="P686" s="21">
        <v>1.6981132075471699</v>
      </c>
      <c r="Q686" s="21">
        <v>2.6</v>
      </c>
      <c r="R686" s="18">
        <v>656.26879999999983</v>
      </c>
      <c r="S686" s="24">
        <v>6.0226000206593334E-2</v>
      </c>
      <c r="T686" s="18">
        <v>-1200.1012000000001</v>
      </c>
      <c r="U686" s="24">
        <v>-0.11013367559014375</v>
      </c>
      <c r="V686" s="12" cm="1">
        <f t="array" ref="V686">SUMPRODUCT((B686=$B:$B)*(M686&lt;$M:$M))+1</f>
        <v>268</v>
      </c>
    </row>
    <row r="687" spans="1:22" x14ac:dyDescent="0.2">
      <c r="A687" s="14" t="str">
        <f t="shared" si="10"/>
        <v>2023Hugo Vale14</v>
      </c>
      <c r="B687" s="5">
        <v>2023</v>
      </c>
      <c r="C687" s="6" t="s">
        <v>198</v>
      </c>
      <c r="D687" s="6">
        <v>562725</v>
      </c>
      <c r="E687" s="6" t="s">
        <v>207</v>
      </c>
      <c r="F687" s="7">
        <v>5</v>
      </c>
      <c r="G687" s="7">
        <v>5</v>
      </c>
      <c r="H687" s="6" t="s">
        <v>31</v>
      </c>
      <c r="I687" s="6" t="s">
        <v>34</v>
      </c>
      <c r="J687" s="18">
        <v>4</v>
      </c>
      <c r="K687" s="18">
        <v>54</v>
      </c>
      <c r="L687" s="18">
        <v>236</v>
      </c>
      <c r="M687" s="18">
        <v>8638.6880000000001</v>
      </c>
      <c r="N687" s="18">
        <v>14</v>
      </c>
      <c r="O687" s="18">
        <v>2159.672</v>
      </c>
      <c r="P687" s="21">
        <v>13.5</v>
      </c>
      <c r="Q687" s="21">
        <v>4.3703703703703702</v>
      </c>
      <c r="R687" s="18">
        <v>654.6880000000001</v>
      </c>
      <c r="S687" s="24">
        <v>7.5785582255083195E-2</v>
      </c>
      <c r="T687" s="18">
        <v>471.4380000000001</v>
      </c>
      <c r="U687" s="24">
        <v>5.4572870324753033E-2</v>
      </c>
      <c r="V687" s="12" cm="1">
        <f t="array" ref="V687">SUMPRODUCT((B687=$B:$B)*(M687&lt;$M:$M))+1</f>
        <v>318</v>
      </c>
    </row>
    <row r="688" spans="1:22" x14ac:dyDescent="0.2">
      <c r="A688" s="14" t="str">
        <f t="shared" si="10"/>
        <v>2023Hugo Vale15</v>
      </c>
      <c r="B688" s="5">
        <v>2023</v>
      </c>
      <c r="C688" s="6" t="s">
        <v>198</v>
      </c>
      <c r="D688" s="6">
        <v>322666</v>
      </c>
      <c r="E688" s="6" t="s">
        <v>208</v>
      </c>
      <c r="F688" s="7">
        <v>5</v>
      </c>
      <c r="G688" s="7">
        <v>5</v>
      </c>
      <c r="H688" s="6" t="s">
        <v>31</v>
      </c>
      <c r="I688" s="6" t="s">
        <v>34</v>
      </c>
      <c r="J688" s="18">
        <v>18</v>
      </c>
      <c r="K688" s="18">
        <v>36</v>
      </c>
      <c r="L688" s="18">
        <v>82</v>
      </c>
      <c r="M688" s="18">
        <v>3965.748</v>
      </c>
      <c r="N688" s="18">
        <v>15</v>
      </c>
      <c r="O688" s="18">
        <v>220.31933333333333</v>
      </c>
      <c r="P688" s="21">
        <v>2</v>
      </c>
      <c r="Q688" s="21">
        <v>2.2777777777777777</v>
      </c>
      <c r="R688" s="18">
        <v>558.74800000000005</v>
      </c>
      <c r="S688" s="24">
        <v>0.14089347079037801</v>
      </c>
      <c r="T688" s="18">
        <v>-78.451999999999998</v>
      </c>
      <c r="U688" s="24">
        <v>-1.9782396662622031E-2</v>
      </c>
      <c r="V688" s="12" cm="1">
        <f t="array" ref="V688">SUMPRODUCT((B688=$B:$B)*(M688&lt;$M:$M))+1</f>
        <v>406</v>
      </c>
    </row>
    <row r="689" spans="1:22" x14ac:dyDescent="0.2">
      <c r="A689" s="14" t="str">
        <f t="shared" si="10"/>
        <v>2023Ian Juliano1</v>
      </c>
      <c r="B689" s="5">
        <v>2023</v>
      </c>
      <c r="C689" s="6" t="s">
        <v>210</v>
      </c>
      <c r="D689" s="6">
        <v>401800</v>
      </c>
      <c r="E689" s="6" t="s">
        <v>211</v>
      </c>
      <c r="F689" s="7">
        <v>2</v>
      </c>
      <c r="G689" s="7">
        <v>2</v>
      </c>
      <c r="H689" s="6" t="s">
        <v>31</v>
      </c>
      <c r="I689" s="6" t="s">
        <v>34</v>
      </c>
      <c r="J689" s="18">
        <v>48</v>
      </c>
      <c r="K689" s="18">
        <v>81</v>
      </c>
      <c r="L689" s="18">
        <v>258</v>
      </c>
      <c r="M689" s="18">
        <v>13001.936</v>
      </c>
      <c r="N689" s="18">
        <v>1</v>
      </c>
      <c r="O689" s="18">
        <v>270.87366666666668</v>
      </c>
      <c r="P689" s="21">
        <v>1.6875</v>
      </c>
      <c r="Q689" s="21">
        <v>3.1851851851851851</v>
      </c>
      <c r="R689" s="18">
        <v>2911.1859999999997</v>
      </c>
      <c r="S689" s="24">
        <v>0.22390404013679191</v>
      </c>
      <c r="T689" s="18">
        <v>1286.0859999999998</v>
      </c>
      <c r="U689" s="24">
        <v>9.8914961587258987E-2</v>
      </c>
      <c r="V689" s="12" cm="1">
        <f t="array" ref="V689">SUMPRODUCT((B689=$B:$B)*(M689&lt;$M:$M))+1</f>
        <v>242</v>
      </c>
    </row>
    <row r="690" spans="1:22" x14ac:dyDescent="0.2">
      <c r="A690" s="14" t="str">
        <f t="shared" si="10"/>
        <v>2023Ian Juliano2</v>
      </c>
      <c r="B690" s="5">
        <v>2023</v>
      </c>
      <c r="C690" s="6" t="s">
        <v>210</v>
      </c>
      <c r="D690" s="6">
        <v>976942</v>
      </c>
      <c r="E690" s="6" t="s">
        <v>215</v>
      </c>
      <c r="F690" s="7">
        <v>2</v>
      </c>
      <c r="G690" s="7">
        <v>2</v>
      </c>
      <c r="H690" s="6" t="s">
        <v>31</v>
      </c>
      <c r="I690" s="6" t="s">
        <v>34</v>
      </c>
      <c r="J690" s="18">
        <v>43</v>
      </c>
      <c r="K690" s="18">
        <v>83</v>
      </c>
      <c r="L690" s="18">
        <v>241</v>
      </c>
      <c r="M690" s="18">
        <v>12490.072</v>
      </c>
      <c r="N690" s="18">
        <v>2</v>
      </c>
      <c r="O690" s="18">
        <v>290.46679069767441</v>
      </c>
      <c r="P690" s="21">
        <v>1.930232558139535</v>
      </c>
      <c r="Q690" s="21">
        <v>2.9036144578313254</v>
      </c>
      <c r="R690" s="18">
        <v>2986.3220000000001</v>
      </c>
      <c r="S690" s="24">
        <v>0.23909565933647139</v>
      </c>
      <c r="T690" s="18">
        <v>1519.5720000000001</v>
      </c>
      <c r="U690" s="24">
        <v>0.12166238913594735</v>
      </c>
      <c r="V690" s="12" cm="1">
        <f t="array" ref="V690">SUMPRODUCT((B690=$B:$B)*(M690&lt;$M:$M))+1</f>
        <v>247</v>
      </c>
    </row>
    <row r="691" spans="1:22" x14ac:dyDescent="0.2">
      <c r="A691" s="14" t="str">
        <f t="shared" si="10"/>
        <v>2023Ian Juliano3</v>
      </c>
      <c r="B691" s="5">
        <v>2023</v>
      </c>
      <c r="C691" s="6" t="s">
        <v>210</v>
      </c>
      <c r="D691" s="6">
        <v>155535</v>
      </c>
      <c r="E691" s="6" t="s">
        <v>214</v>
      </c>
      <c r="F691" s="7">
        <v>2</v>
      </c>
      <c r="G691" s="7">
        <v>2</v>
      </c>
      <c r="H691" s="6" t="s">
        <v>31</v>
      </c>
      <c r="I691" s="6" t="s">
        <v>34</v>
      </c>
      <c r="J691" s="18">
        <v>42</v>
      </c>
      <c r="K691" s="18">
        <v>69</v>
      </c>
      <c r="L691" s="18">
        <v>186</v>
      </c>
      <c r="M691" s="18">
        <v>9743.3119999999999</v>
      </c>
      <c r="N691" s="18">
        <v>3</v>
      </c>
      <c r="O691" s="18">
        <v>231.98361904761904</v>
      </c>
      <c r="P691" s="21">
        <v>1.6428571428571428</v>
      </c>
      <c r="Q691" s="21">
        <v>2.6956521739130435</v>
      </c>
      <c r="R691" s="18">
        <v>2344.0619999999999</v>
      </c>
      <c r="S691" s="24">
        <v>0.24058164205354401</v>
      </c>
      <c r="T691" s="18">
        <v>924.16199999999981</v>
      </c>
      <c r="U691" s="24">
        <v>9.4850909013280069E-2</v>
      </c>
      <c r="V691" s="12" cm="1">
        <f t="array" ref="V691">SUMPRODUCT((B691=$B:$B)*(M691&lt;$M:$M))+1</f>
        <v>284</v>
      </c>
    </row>
    <row r="692" spans="1:22" x14ac:dyDescent="0.2">
      <c r="A692" s="14" t="str">
        <f t="shared" si="10"/>
        <v>2023Ian Juliano4</v>
      </c>
      <c r="B692" s="5">
        <v>2023</v>
      </c>
      <c r="C692" s="6" t="s">
        <v>210</v>
      </c>
      <c r="D692" s="6">
        <v>105397</v>
      </c>
      <c r="E692" s="6" t="s">
        <v>217</v>
      </c>
      <c r="F692" s="7">
        <v>2</v>
      </c>
      <c r="G692" s="7">
        <v>2</v>
      </c>
      <c r="H692" s="6" t="s">
        <v>31</v>
      </c>
      <c r="I692" s="6" t="s">
        <v>34</v>
      </c>
      <c r="J692" s="18">
        <v>40</v>
      </c>
      <c r="K692" s="18">
        <v>67</v>
      </c>
      <c r="L692" s="18">
        <v>171</v>
      </c>
      <c r="M692" s="18">
        <v>8684.232</v>
      </c>
      <c r="N692" s="18">
        <v>4</v>
      </c>
      <c r="O692" s="18">
        <v>217.10579999999999</v>
      </c>
      <c r="P692" s="21">
        <v>1.675</v>
      </c>
      <c r="Q692" s="21">
        <v>2.5522388059701493</v>
      </c>
      <c r="R692" s="18">
        <v>1627.232</v>
      </c>
      <c r="S692" s="24">
        <v>0.18737776696891562</v>
      </c>
      <c r="T692" s="18">
        <v>273.53199999999993</v>
      </c>
      <c r="U692" s="24">
        <v>3.1497546357582333E-2</v>
      </c>
      <c r="V692" s="12" cm="1">
        <f t="array" ref="V692">SUMPRODUCT((B692=$B:$B)*(M692&lt;$M:$M))+1</f>
        <v>315</v>
      </c>
    </row>
    <row r="693" spans="1:22" x14ac:dyDescent="0.2">
      <c r="A693" s="14" t="str">
        <f t="shared" si="10"/>
        <v>2023Ian Juliano5</v>
      </c>
      <c r="B693" s="5">
        <v>2023</v>
      </c>
      <c r="C693" s="6" t="s">
        <v>210</v>
      </c>
      <c r="D693" s="6">
        <v>988636</v>
      </c>
      <c r="E693" s="6" t="s">
        <v>216</v>
      </c>
      <c r="F693" s="7">
        <v>2</v>
      </c>
      <c r="G693" s="7">
        <v>2</v>
      </c>
      <c r="H693" s="6" t="s">
        <v>31</v>
      </c>
      <c r="I693" s="6" t="s">
        <v>34</v>
      </c>
      <c r="J693" s="18">
        <v>27</v>
      </c>
      <c r="K693" s="18">
        <v>62</v>
      </c>
      <c r="L693" s="18">
        <v>167</v>
      </c>
      <c r="M693" s="18">
        <v>7237.0640000000003</v>
      </c>
      <c r="N693" s="18">
        <v>5</v>
      </c>
      <c r="O693" s="18">
        <v>268.0394074074074</v>
      </c>
      <c r="P693" s="21">
        <v>2.2962962962962963</v>
      </c>
      <c r="Q693" s="21">
        <v>2.693548387096774</v>
      </c>
      <c r="R693" s="18">
        <v>1883.5640000000003</v>
      </c>
      <c r="S693" s="24">
        <v>0.26026631794329858</v>
      </c>
      <c r="T693" s="18">
        <v>951.36400000000026</v>
      </c>
      <c r="U693" s="24">
        <v>0.13145717655668102</v>
      </c>
      <c r="V693" s="12" cm="1">
        <f t="array" ref="V693">SUMPRODUCT((B693=$B:$B)*(M693&lt;$M:$M))+1</f>
        <v>340</v>
      </c>
    </row>
    <row r="694" spans="1:22" x14ac:dyDescent="0.2">
      <c r="A694" s="14" t="str">
        <f t="shared" si="10"/>
        <v>2023Ian Juliano6</v>
      </c>
      <c r="B694" s="5">
        <v>2023</v>
      </c>
      <c r="C694" s="6" t="s">
        <v>210</v>
      </c>
      <c r="D694" s="6">
        <v>192425</v>
      </c>
      <c r="E694" s="6" t="s">
        <v>221</v>
      </c>
      <c r="F694" s="7">
        <v>2</v>
      </c>
      <c r="G694" s="7">
        <v>2</v>
      </c>
      <c r="H694" s="6" t="s">
        <v>31</v>
      </c>
      <c r="I694" s="6" t="s">
        <v>34</v>
      </c>
      <c r="J694" s="18">
        <v>18</v>
      </c>
      <c r="K694" s="18">
        <v>37</v>
      </c>
      <c r="L694" s="18">
        <v>99</v>
      </c>
      <c r="M694" s="18">
        <v>4953.6080000000002</v>
      </c>
      <c r="N694" s="18">
        <v>6</v>
      </c>
      <c r="O694" s="18">
        <v>275.20044444444443</v>
      </c>
      <c r="P694" s="21">
        <v>2.0555555555555554</v>
      </c>
      <c r="Q694" s="21">
        <v>2.6756756756756759</v>
      </c>
      <c r="R694" s="18">
        <v>1205.6080000000002</v>
      </c>
      <c r="S694" s="24">
        <v>0.24337977490346432</v>
      </c>
      <c r="T694" s="18">
        <v>588.90800000000013</v>
      </c>
      <c r="U694" s="24">
        <v>0.11888465942399966</v>
      </c>
      <c r="V694" s="12" cm="1">
        <f t="array" ref="V694">SUMPRODUCT((B694=$B:$B)*(M694&lt;$M:$M))+1</f>
        <v>387</v>
      </c>
    </row>
    <row r="695" spans="1:22" x14ac:dyDescent="0.2">
      <c r="A695" s="14" t="str">
        <f t="shared" si="10"/>
        <v>2023Ian Juliano7</v>
      </c>
      <c r="B695" s="5">
        <v>2023</v>
      </c>
      <c r="C695" s="6" t="s">
        <v>210</v>
      </c>
      <c r="D695" s="6">
        <v>213016</v>
      </c>
      <c r="E695" s="6" t="s">
        <v>212</v>
      </c>
      <c r="F695" s="7">
        <v>2</v>
      </c>
      <c r="G695" s="7">
        <v>2</v>
      </c>
      <c r="H695" s="6" t="s">
        <v>31</v>
      </c>
      <c r="I695" s="6" t="s">
        <v>34</v>
      </c>
      <c r="J695" s="18">
        <v>30</v>
      </c>
      <c r="K695" s="18">
        <v>41</v>
      </c>
      <c r="L695" s="18">
        <v>90</v>
      </c>
      <c r="M695" s="18">
        <v>4295.28</v>
      </c>
      <c r="N695" s="18">
        <v>7</v>
      </c>
      <c r="O695" s="18">
        <v>143.17599999999999</v>
      </c>
      <c r="P695" s="21">
        <v>1.3666666666666667</v>
      </c>
      <c r="Q695" s="21">
        <v>2.1951219512195124</v>
      </c>
      <c r="R695" s="18">
        <v>1058.7799999999997</v>
      </c>
      <c r="S695" s="24">
        <v>0.2464984820547205</v>
      </c>
      <c r="T695" s="18">
        <v>53.679999999999723</v>
      </c>
      <c r="U695" s="24">
        <v>1.2497439049375064E-2</v>
      </c>
      <c r="V695" s="12" cm="1">
        <f t="array" ref="V695">SUMPRODUCT((B695=$B:$B)*(M695&lt;$M:$M))+1</f>
        <v>396</v>
      </c>
    </row>
    <row r="696" spans="1:22" x14ac:dyDescent="0.2">
      <c r="A696" s="14" t="str">
        <f t="shared" si="10"/>
        <v>2023Ian Juliano8</v>
      </c>
      <c r="B696" s="5">
        <v>2023</v>
      </c>
      <c r="C696" s="6" t="s">
        <v>210</v>
      </c>
      <c r="D696" s="6">
        <v>755085</v>
      </c>
      <c r="E696" s="6" t="s">
        <v>213</v>
      </c>
      <c r="F696" s="7">
        <v>2</v>
      </c>
      <c r="G696" s="7">
        <v>2</v>
      </c>
      <c r="H696" s="6" t="s">
        <v>31</v>
      </c>
      <c r="I696" s="6" t="s">
        <v>34</v>
      </c>
      <c r="J696" s="18">
        <v>35</v>
      </c>
      <c r="K696" s="18">
        <v>44</v>
      </c>
      <c r="L696" s="18">
        <v>71</v>
      </c>
      <c r="M696" s="18">
        <v>3300.232</v>
      </c>
      <c r="N696" s="18">
        <v>8</v>
      </c>
      <c r="O696" s="18">
        <v>94.292342857142856</v>
      </c>
      <c r="P696" s="21">
        <v>1.2571428571428571</v>
      </c>
      <c r="Q696" s="21">
        <v>1.6136363636363635</v>
      </c>
      <c r="R696" s="18">
        <v>730.73199999999997</v>
      </c>
      <c r="S696" s="24">
        <v>0.22141837301135192</v>
      </c>
      <c r="T696" s="18">
        <v>-437.66800000000012</v>
      </c>
      <c r="U696" s="24">
        <v>-0.1326173432655644</v>
      </c>
      <c r="V696" s="12" cm="1">
        <f t="array" ref="V696">SUMPRODUCT((B696=$B:$B)*(M696&lt;$M:$M))+1</f>
        <v>421</v>
      </c>
    </row>
    <row r="697" spans="1:22" x14ac:dyDescent="0.2">
      <c r="A697" s="14" t="str">
        <f t="shared" si="10"/>
        <v>2023Ian Juliano9</v>
      </c>
      <c r="B697" s="5">
        <v>2023</v>
      </c>
      <c r="C697" s="6" t="s">
        <v>210</v>
      </c>
      <c r="D697" s="6">
        <v>772049</v>
      </c>
      <c r="E697" s="6" t="s">
        <v>220</v>
      </c>
      <c r="F697" s="7">
        <v>2</v>
      </c>
      <c r="G697" s="7">
        <v>2</v>
      </c>
      <c r="H697" s="6" t="s">
        <v>31</v>
      </c>
      <c r="I697" s="6" t="s">
        <v>34</v>
      </c>
      <c r="J697" s="18">
        <v>24</v>
      </c>
      <c r="K697" s="18">
        <v>33</v>
      </c>
      <c r="L697" s="18">
        <v>71</v>
      </c>
      <c r="M697" s="18">
        <v>3133.8319999999999</v>
      </c>
      <c r="N697" s="18">
        <v>9</v>
      </c>
      <c r="O697" s="18">
        <v>130.57633333333334</v>
      </c>
      <c r="P697" s="21">
        <v>1.375</v>
      </c>
      <c r="Q697" s="21">
        <v>2.1515151515151514</v>
      </c>
      <c r="R697" s="18">
        <v>770.08199999999988</v>
      </c>
      <c r="S697" s="24">
        <v>0.24573174311832924</v>
      </c>
      <c r="T697" s="18">
        <v>-34.218000000000075</v>
      </c>
      <c r="U697" s="24">
        <v>-1.0918900566463064E-2</v>
      </c>
      <c r="V697" s="12" cm="1">
        <f t="array" ref="V697">SUMPRODUCT((B697=$B:$B)*(M697&lt;$M:$M))+1</f>
        <v>430</v>
      </c>
    </row>
    <row r="698" spans="1:22" x14ac:dyDescent="0.2">
      <c r="A698" s="14" t="str">
        <f t="shared" si="10"/>
        <v>2023Ian Juliano10</v>
      </c>
      <c r="B698" s="5">
        <v>2023</v>
      </c>
      <c r="C698" s="6" t="s">
        <v>210</v>
      </c>
      <c r="D698" s="6">
        <v>690065</v>
      </c>
      <c r="E698" s="6" t="s">
        <v>218</v>
      </c>
      <c r="F698" s="7">
        <v>2</v>
      </c>
      <c r="G698" s="7">
        <v>2</v>
      </c>
      <c r="H698" s="6" t="s">
        <v>31</v>
      </c>
      <c r="I698" s="6" t="s">
        <v>34</v>
      </c>
      <c r="J698" s="18">
        <v>18</v>
      </c>
      <c r="K698" s="18">
        <v>33</v>
      </c>
      <c r="L698" s="18">
        <v>51</v>
      </c>
      <c r="M698" s="18">
        <v>1964.3920000000001</v>
      </c>
      <c r="N698" s="18">
        <v>10</v>
      </c>
      <c r="O698" s="18">
        <v>109.13288888888889</v>
      </c>
      <c r="P698" s="21">
        <v>1.8333333333333333</v>
      </c>
      <c r="Q698" s="21">
        <v>1.5454545454545454</v>
      </c>
      <c r="R698" s="18">
        <v>527.39200000000005</v>
      </c>
      <c r="S698" s="24">
        <v>0.26847594573791789</v>
      </c>
      <c r="T698" s="18">
        <v>-84.907999999999902</v>
      </c>
      <c r="U698" s="24">
        <v>-4.3223552121979675E-2</v>
      </c>
      <c r="V698" s="12" cm="1">
        <f t="array" ref="V698">SUMPRODUCT((B698=$B:$B)*(M698&lt;$M:$M))+1</f>
        <v>458</v>
      </c>
    </row>
    <row r="699" spans="1:22" x14ac:dyDescent="0.2">
      <c r="A699" s="14" t="str">
        <f t="shared" si="10"/>
        <v>2023Ian Juliano11</v>
      </c>
      <c r="B699" s="5">
        <v>2023</v>
      </c>
      <c r="C699" s="6" t="s">
        <v>210</v>
      </c>
      <c r="D699" s="6">
        <v>280877</v>
      </c>
      <c r="E699" s="6" t="s">
        <v>223</v>
      </c>
      <c r="F699" s="7">
        <v>2</v>
      </c>
      <c r="G699" s="7">
        <v>2</v>
      </c>
      <c r="H699" s="6" t="s">
        <v>31</v>
      </c>
      <c r="I699" s="6" t="s">
        <v>34</v>
      </c>
      <c r="J699" s="18">
        <v>7</v>
      </c>
      <c r="K699" s="18">
        <v>16</v>
      </c>
      <c r="L699" s="18">
        <v>34</v>
      </c>
      <c r="M699" s="18">
        <v>1771.7280000000001</v>
      </c>
      <c r="N699" s="18">
        <v>11</v>
      </c>
      <c r="O699" s="18">
        <v>253.10400000000001</v>
      </c>
      <c r="P699" s="21">
        <v>2.2857142857142856</v>
      </c>
      <c r="Q699" s="21">
        <v>2.125</v>
      </c>
      <c r="R699" s="18">
        <v>242.47800000000007</v>
      </c>
      <c r="S699" s="24">
        <v>0.13685960824686411</v>
      </c>
      <c r="T699" s="18">
        <v>0.87800000000007117</v>
      </c>
      <c r="U699" s="24">
        <v>4.9556139542868388E-4</v>
      </c>
      <c r="V699" s="12" cm="1">
        <f t="array" ref="V699">SUMPRODUCT((B699=$B:$B)*(M699&lt;$M:$M))+1</f>
        <v>468</v>
      </c>
    </row>
    <row r="700" spans="1:22" x14ac:dyDescent="0.2">
      <c r="A700" s="14" t="str">
        <f t="shared" si="10"/>
        <v>2023Ian Juliano12</v>
      </c>
      <c r="B700" s="5">
        <v>2023</v>
      </c>
      <c r="C700" s="6" t="s">
        <v>210</v>
      </c>
      <c r="D700" s="6">
        <v>609954</v>
      </c>
      <c r="E700" s="6" t="s">
        <v>219</v>
      </c>
      <c r="F700" s="7">
        <v>2</v>
      </c>
      <c r="G700" s="7">
        <v>2</v>
      </c>
      <c r="H700" s="6" t="s">
        <v>22</v>
      </c>
      <c r="I700" s="6" t="s">
        <v>34</v>
      </c>
      <c r="J700" s="18">
        <v>7</v>
      </c>
      <c r="K700" s="18">
        <v>17</v>
      </c>
      <c r="L700" s="18">
        <v>35</v>
      </c>
      <c r="M700" s="18">
        <v>1701.4549999999999</v>
      </c>
      <c r="N700" s="18">
        <v>12</v>
      </c>
      <c r="O700" s="18">
        <v>243.065</v>
      </c>
      <c r="P700" s="21">
        <v>2.4285714285714284</v>
      </c>
      <c r="Q700" s="21">
        <v>2.0588235294117645</v>
      </c>
      <c r="R700" s="18">
        <v>365.70499999999993</v>
      </c>
      <c r="S700" s="24">
        <v>0.21493662776858627</v>
      </c>
      <c r="T700" s="18">
        <v>123.00499999999994</v>
      </c>
      <c r="U700" s="24">
        <v>7.2294007187965567E-2</v>
      </c>
      <c r="V700" s="12" cm="1">
        <f t="array" ref="V700">SUMPRODUCT((B700=$B:$B)*(M700&lt;$M:$M))+1</f>
        <v>470</v>
      </c>
    </row>
    <row r="701" spans="1:22" x14ac:dyDescent="0.2">
      <c r="A701" s="14" t="str">
        <f t="shared" si="10"/>
        <v>2023Ian Juliano13</v>
      </c>
      <c r="B701" s="5">
        <v>2023</v>
      </c>
      <c r="C701" s="6" t="s">
        <v>210</v>
      </c>
      <c r="D701" s="6">
        <v>980507</v>
      </c>
      <c r="E701" s="6" t="s">
        <v>224</v>
      </c>
      <c r="F701" s="7">
        <v>2</v>
      </c>
      <c r="G701" s="7">
        <v>2</v>
      </c>
      <c r="H701" s="6" t="s">
        <v>31</v>
      </c>
      <c r="I701" s="6" t="s">
        <v>34</v>
      </c>
      <c r="J701" s="18">
        <v>4</v>
      </c>
      <c r="K701" s="18">
        <v>7</v>
      </c>
      <c r="L701" s="18">
        <v>16</v>
      </c>
      <c r="M701" s="18">
        <v>1406.2719999999999</v>
      </c>
      <c r="N701" s="18">
        <v>13</v>
      </c>
      <c r="O701" s="18">
        <v>351.56799999999998</v>
      </c>
      <c r="P701" s="21">
        <v>1.75</v>
      </c>
      <c r="Q701" s="21">
        <v>2.2857142857142856</v>
      </c>
      <c r="R701" s="18">
        <v>142.77199999999993</v>
      </c>
      <c r="S701" s="24">
        <v>0.10152516725071675</v>
      </c>
      <c r="T701" s="18">
        <v>7.0719999999999459</v>
      </c>
      <c r="U701" s="24">
        <v>5.0288991034450987E-3</v>
      </c>
      <c r="V701" s="12" cm="1">
        <f t="array" ref="V701">SUMPRODUCT((B701=$B:$B)*(M701&lt;$M:$M))+1</f>
        <v>479</v>
      </c>
    </row>
    <row r="702" spans="1:22" x14ac:dyDescent="0.2">
      <c r="A702" s="14" t="str">
        <f t="shared" si="10"/>
        <v>2023Ian Juliano14</v>
      </c>
      <c r="B702" s="5">
        <v>2023</v>
      </c>
      <c r="C702" s="6" t="s">
        <v>210</v>
      </c>
      <c r="D702" s="6">
        <v>836042</v>
      </c>
      <c r="E702" s="6" t="s">
        <v>222</v>
      </c>
      <c r="F702" s="7">
        <v>2</v>
      </c>
      <c r="G702" s="7">
        <v>2</v>
      </c>
      <c r="H702" s="6" t="s">
        <v>31</v>
      </c>
      <c r="I702" s="6" t="s">
        <v>34</v>
      </c>
      <c r="J702" s="18">
        <v>2</v>
      </c>
      <c r="K702" s="18">
        <v>3</v>
      </c>
      <c r="L702" s="18">
        <v>12</v>
      </c>
      <c r="M702" s="18">
        <v>806.30399999999997</v>
      </c>
      <c r="N702" s="18">
        <v>14</v>
      </c>
      <c r="O702" s="18">
        <v>403.15199999999999</v>
      </c>
      <c r="P702" s="21">
        <v>1.5</v>
      </c>
      <c r="Q702" s="21">
        <v>4</v>
      </c>
      <c r="R702" s="18">
        <v>178.30399999999997</v>
      </c>
      <c r="S702" s="24">
        <v>0.22113743699646782</v>
      </c>
      <c r="T702" s="18">
        <v>111.00399999999998</v>
      </c>
      <c r="U702" s="24">
        <v>0.13767015914593006</v>
      </c>
      <c r="V702" s="12" cm="1">
        <f t="array" ref="V702">SUMPRODUCT((B702=$B:$B)*(M702&lt;$M:$M))+1</f>
        <v>494</v>
      </c>
    </row>
    <row r="703" spans="1:22" x14ac:dyDescent="0.2">
      <c r="A703" s="14" t="str">
        <f t="shared" si="10"/>
        <v>2023Jack Gao1</v>
      </c>
      <c r="B703" s="5">
        <v>2023</v>
      </c>
      <c r="C703" s="6" t="s">
        <v>225</v>
      </c>
      <c r="D703" s="6">
        <v>688564</v>
      </c>
      <c r="E703" s="6" t="s">
        <v>204</v>
      </c>
      <c r="F703" s="7">
        <v>1</v>
      </c>
      <c r="G703" s="7">
        <v>4</v>
      </c>
      <c r="H703" s="6" t="s">
        <v>22</v>
      </c>
      <c r="I703" s="6" t="s">
        <v>25</v>
      </c>
      <c r="J703" s="18">
        <v>245</v>
      </c>
      <c r="K703" s="18">
        <v>504</v>
      </c>
      <c r="L703" s="18">
        <v>1761</v>
      </c>
      <c r="M703" s="18">
        <v>73786.939799999906</v>
      </c>
      <c r="N703" s="18">
        <v>1</v>
      </c>
      <c r="O703" s="18">
        <v>301.17118285714247</v>
      </c>
      <c r="P703" s="21">
        <v>2.0571428571428569</v>
      </c>
      <c r="Q703" s="21">
        <v>3.4940476190476191</v>
      </c>
      <c r="R703" s="18">
        <v>7598.4397999999055</v>
      </c>
      <c r="S703" s="24">
        <v>0.1029781126659479</v>
      </c>
      <c r="T703" s="18">
        <v>-547.66020000009485</v>
      </c>
      <c r="U703" s="24">
        <v>-7.4221834037911348E-3</v>
      </c>
      <c r="V703" s="12" cm="1">
        <f t="array" ref="V703">SUMPRODUCT((B703=$B:$B)*(M703&lt;$M:$M))+1</f>
        <v>84</v>
      </c>
    </row>
    <row r="704" spans="1:22" x14ac:dyDescent="0.2">
      <c r="A704" s="14" t="str">
        <f t="shared" si="10"/>
        <v>2023Jack Gao2</v>
      </c>
      <c r="B704" s="5">
        <v>2023</v>
      </c>
      <c r="C704" s="6" t="s">
        <v>225</v>
      </c>
      <c r="D704" s="6">
        <v>604851</v>
      </c>
      <c r="E704" s="6" t="s">
        <v>226</v>
      </c>
      <c r="F704" s="7">
        <v>1</v>
      </c>
      <c r="G704" s="7">
        <v>1</v>
      </c>
      <c r="H704" s="6" t="s">
        <v>31</v>
      </c>
      <c r="I704" s="6" t="s">
        <v>34</v>
      </c>
      <c r="J704" s="18">
        <v>31</v>
      </c>
      <c r="K704" s="18">
        <v>83</v>
      </c>
      <c r="L704" s="18">
        <v>292</v>
      </c>
      <c r="M704" s="18">
        <v>14181.454400000001</v>
      </c>
      <c r="N704" s="18">
        <v>2</v>
      </c>
      <c r="O704" s="18">
        <v>457.46627096774193</v>
      </c>
      <c r="P704" s="21">
        <v>2.6774193548387095</v>
      </c>
      <c r="Q704" s="21">
        <v>3.5180722891566263</v>
      </c>
      <c r="R704" s="18">
        <v>1704.7044000000005</v>
      </c>
      <c r="S704" s="24">
        <v>0.12020659883798664</v>
      </c>
      <c r="T704" s="18">
        <v>652.40440000000058</v>
      </c>
      <c r="U704" s="24">
        <v>4.600405442194988E-2</v>
      </c>
      <c r="V704" s="12" cm="1">
        <f t="array" ref="V704">SUMPRODUCT((B704=$B:$B)*(M704&lt;$M:$M))+1</f>
        <v>234</v>
      </c>
    </row>
    <row r="705" spans="1:22" x14ac:dyDescent="0.2">
      <c r="A705" s="14" t="str">
        <f t="shared" si="10"/>
        <v>2023Jack Gao3</v>
      </c>
      <c r="B705" s="5">
        <v>2023</v>
      </c>
      <c r="C705" s="6" t="s">
        <v>225</v>
      </c>
      <c r="D705" s="6">
        <v>188132</v>
      </c>
      <c r="E705" s="6" t="s">
        <v>227</v>
      </c>
      <c r="F705" s="7">
        <v>1</v>
      </c>
      <c r="G705" s="7">
        <v>1</v>
      </c>
      <c r="H705" s="6" t="s">
        <v>22</v>
      </c>
      <c r="I705" s="6" t="s">
        <v>34</v>
      </c>
      <c r="J705" s="18">
        <v>8</v>
      </c>
      <c r="K705" s="18">
        <v>30</v>
      </c>
      <c r="L705" s="18">
        <v>83</v>
      </c>
      <c r="M705" s="18">
        <v>4452.3</v>
      </c>
      <c r="N705" s="18">
        <v>3</v>
      </c>
      <c r="O705" s="18">
        <v>556.53750000000002</v>
      </c>
      <c r="P705" s="21">
        <v>3.75</v>
      </c>
      <c r="Q705" s="21">
        <v>2.7666666666666666</v>
      </c>
      <c r="R705" s="18">
        <v>627.30000000000018</v>
      </c>
      <c r="S705" s="24">
        <v>0.14089347079037803</v>
      </c>
      <c r="T705" s="18">
        <v>346.30000000000018</v>
      </c>
      <c r="U705" s="24">
        <v>7.7780023807919541E-2</v>
      </c>
      <c r="V705" s="12" cm="1">
        <f t="array" ref="V705">SUMPRODUCT((B705=$B:$B)*(M705&lt;$M:$M))+1</f>
        <v>393</v>
      </c>
    </row>
    <row r="706" spans="1:22" x14ac:dyDescent="0.2">
      <c r="A706" s="14" t="str">
        <f t="shared" ref="A706:A769" si="11">B706&amp;C706&amp;N706</f>
        <v>2023Janet Phillips1</v>
      </c>
      <c r="B706" s="5">
        <v>2023</v>
      </c>
      <c r="C706" s="6" t="s">
        <v>473</v>
      </c>
      <c r="D706" s="6">
        <v>630627</v>
      </c>
      <c r="E706" s="6" t="s">
        <v>474</v>
      </c>
      <c r="F706" s="7">
        <v>1</v>
      </c>
      <c r="G706" s="7">
        <v>1</v>
      </c>
      <c r="H706" s="6" t="s">
        <v>31</v>
      </c>
      <c r="I706" s="6" t="s">
        <v>25</v>
      </c>
      <c r="J706" s="18">
        <v>163</v>
      </c>
      <c r="K706" s="18">
        <v>483</v>
      </c>
      <c r="L706" s="18">
        <v>2659</v>
      </c>
      <c r="M706" s="18">
        <v>108054.77039999999</v>
      </c>
      <c r="N706" s="18">
        <v>1</v>
      </c>
      <c r="O706" s="18">
        <v>662.91270184049074</v>
      </c>
      <c r="P706" s="21">
        <v>2.96319018404908</v>
      </c>
      <c r="Q706" s="21">
        <v>5.5051759834368532</v>
      </c>
      <c r="R706" s="18">
        <v>6652.020399999994</v>
      </c>
      <c r="S706" s="24">
        <v>6.1561561561561506E-2</v>
      </c>
      <c r="T706" s="18">
        <v>1074.8703999999943</v>
      </c>
      <c r="U706" s="24">
        <v>9.947459015654846E-3</v>
      </c>
      <c r="V706" s="12" cm="1">
        <f t="array" ref="V706">SUMPRODUCT((B706=$B:$B)*(M706&lt;$M:$M))+1</f>
        <v>50</v>
      </c>
    </row>
    <row r="707" spans="1:22" x14ac:dyDescent="0.2">
      <c r="A707" s="14" t="str">
        <f t="shared" si="11"/>
        <v>2023Janet Phillips2</v>
      </c>
      <c r="B707" s="5">
        <v>2023</v>
      </c>
      <c r="C707" s="6" t="s">
        <v>473</v>
      </c>
      <c r="D707" s="6">
        <v>214228</v>
      </c>
      <c r="E707" s="6" t="s">
        <v>475</v>
      </c>
      <c r="F707" s="7">
        <v>1</v>
      </c>
      <c r="G707" s="7">
        <v>1</v>
      </c>
      <c r="H707" s="6" t="s">
        <v>31</v>
      </c>
      <c r="I707" s="6" t="s">
        <v>34</v>
      </c>
      <c r="J707" s="18">
        <v>14</v>
      </c>
      <c r="K707" s="18">
        <v>30</v>
      </c>
      <c r="L707" s="18">
        <v>93</v>
      </c>
      <c r="M707" s="18">
        <v>2525.6559999999999</v>
      </c>
      <c r="N707" s="18">
        <v>2</v>
      </c>
      <c r="O707" s="18">
        <v>180.404</v>
      </c>
      <c r="P707" s="21">
        <v>2.1428571428571428</v>
      </c>
      <c r="Q707" s="21">
        <v>3.1</v>
      </c>
      <c r="R707" s="18">
        <v>661.15599999999995</v>
      </c>
      <c r="S707" s="24">
        <v>0.26177595048573515</v>
      </c>
      <c r="T707" s="18">
        <v>194.15599999999995</v>
      </c>
      <c r="U707" s="24">
        <v>7.6873493460708806E-2</v>
      </c>
      <c r="V707" s="12" cm="1">
        <f t="array" ref="V707">SUMPRODUCT((B707=$B:$B)*(M707&lt;$M:$M))+1</f>
        <v>441</v>
      </c>
    </row>
    <row r="708" spans="1:22" x14ac:dyDescent="0.2">
      <c r="A708" s="14" t="str">
        <f t="shared" si="11"/>
        <v>2023Javier Salinas1</v>
      </c>
      <c r="B708" s="5">
        <v>2023</v>
      </c>
      <c r="C708" s="6" t="s">
        <v>228</v>
      </c>
      <c r="D708" s="6">
        <v>811025</v>
      </c>
      <c r="E708" s="6" t="s">
        <v>229</v>
      </c>
      <c r="F708" s="7">
        <v>4</v>
      </c>
      <c r="G708" s="7">
        <v>4</v>
      </c>
      <c r="H708" s="6" t="s">
        <v>22</v>
      </c>
      <c r="I708" s="6" t="s">
        <v>23</v>
      </c>
      <c r="J708" s="18">
        <v>196</v>
      </c>
      <c r="K708" s="18">
        <v>1395</v>
      </c>
      <c r="L708" s="18">
        <v>7594</v>
      </c>
      <c r="M708" s="18">
        <v>332831.54100000003</v>
      </c>
      <c r="N708" s="18">
        <v>1</v>
      </c>
      <c r="O708" s="18">
        <v>1698.1201071428573</v>
      </c>
      <c r="P708" s="21">
        <v>7.1173469387755102</v>
      </c>
      <c r="Q708" s="21">
        <v>5.4437275985663085</v>
      </c>
      <c r="R708" s="18">
        <v>46893.791000000027</v>
      </c>
      <c r="S708" s="24">
        <v>0.14089347079037809</v>
      </c>
      <c r="T708" s="18">
        <v>40058.791000000027</v>
      </c>
      <c r="U708" s="24">
        <v>0.12035755649732735</v>
      </c>
      <c r="V708" s="12" cm="1">
        <f t="array" ref="V708">SUMPRODUCT((B708=$B:$B)*(M708&lt;$M:$M))+1</f>
        <v>3</v>
      </c>
    </row>
    <row r="709" spans="1:22" x14ac:dyDescent="0.2">
      <c r="A709" s="14" t="str">
        <f t="shared" si="11"/>
        <v>2023Javier Salinas2</v>
      </c>
      <c r="B709" s="5">
        <v>2023</v>
      </c>
      <c r="C709" s="6" t="s">
        <v>228</v>
      </c>
      <c r="D709" s="6">
        <v>431898</v>
      </c>
      <c r="E709" s="6" t="s">
        <v>230</v>
      </c>
      <c r="F709" s="7">
        <v>4</v>
      </c>
      <c r="G709" s="7">
        <v>4</v>
      </c>
      <c r="H709" s="6" t="s">
        <v>31</v>
      </c>
      <c r="I709" s="6" t="s">
        <v>23</v>
      </c>
      <c r="J709" s="18">
        <v>250</v>
      </c>
      <c r="K709" s="18">
        <v>456</v>
      </c>
      <c r="L709" s="18">
        <v>5584</v>
      </c>
      <c r="M709" s="18">
        <v>234390.03325000001</v>
      </c>
      <c r="N709" s="18">
        <v>2</v>
      </c>
      <c r="O709" s="18">
        <v>937.56013300000006</v>
      </c>
      <c r="P709" s="21">
        <v>1.8240000000000001</v>
      </c>
      <c r="Q709" s="21">
        <v>12.245614035087719</v>
      </c>
      <c r="R709" s="18">
        <v>25672.283250000008</v>
      </c>
      <c r="S709" s="24">
        <v>0.10952804986642924</v>
      </c>
      <c r="T709" s="18">
        <v>18217.783250000008</v>
      </c>
      <c r="U709" s="24">
        <v>7.7724223156574887E-2</v>
      </c>
      <c r="V709" s="12" cm="1">
        <f t="array" ref="V709">SUMPRODUCT((B709=$B:$B)*(M709&lt;$M:$M))+1</f>
        <v>8</v>
      </c>
    </row>
    <row r="710" spans="1:22" x14ac:dyDescent="0.2">
      <c r="A710" s="14" t="str">
        <f t="shared" si="11"/>
        <v>2023Javier Salinas3</v>
      </c>
      <c r="B710" s="5">
        <v>2023</v>
      </c>
      <c r="C710" s="6" t="s">
        <v>228</v>
      </c>
      <c r="D710" s="6">
        <v>587438</v>
      </c>
      <c r="E710" s="6" t="s">
        <v>231</v>
      </c>
      <c r="F710" s="7">
        <v>4</v>
      </c>
      <c r="G710" s="7">
        <v>4</v>
      </c>
      <c r="H710" s="6" t="s">
        <v>31</v>
      </c>
      <c r="I710" s="6" t="s">
        <v>23</v>
      </c>
      <c r="J710" s="18">
        <v>250</v>
      </c>
      <c r="K710" s="18">
        <v>892</v>
      </c>
      <c r="L710" s="18">
        <v>3866</v>
      </c>
      <c r="M710" s="18">
        <v>197720.05119999999</v>
      </c>
      <c r="N710" s="18">
        <v>3</v>
      </c>
      <c r="O710" s="18">
        <v>790.8802048</v>
      </c>
      <c r="P710" s="21">
        <v>3.5680000000000001</v>
      </c>
      <c r="Q710" s="21">
        <v>4.3340807174887894</v>
      </c>
      <c r="R710" s="18">
        <v>45064.051199999987</v>
      </c>
      <c r="S710" s="24">
        <v>0.22791846819024084</v>
      </c>
      <c r="T710" s="18">
        <v>37186.051199999987</v>
      </c>
      <c r="U710" s="24">
        <v>0.1880742543526106</v>
      </c>
      <c r="V710" s="12" cm="1">
        <f t="array" ref="V710">SUMPRODUCT((B710=$B:$B)*(M710&lt;$M:$M))+1</f>
        <v>18</v>
      </c>
    </row>
    <row r="711" spans="1:22" x14ac:dyDescent="0.2">
      <c r="A711" s="14" t="str">
        <f t="shared" si="11"/>
        <v>2023Javier Salinas4</v>
      </c>
      <c r="B711" s="5">
        <v>2023</v>
      </c>
      <c r="C711" s="6" t="s">
        <v>228</v>
      </c>
      <c r="D711" s="6">
        <v>921547</v>
      </c>
      <c r="E711" s="6" t="s">
        <v>232</v>
      </c>
      <c r="F711" s="7">
        <v>4</v>
      </c>
      <c r="G711" s="7">
        <v>4</v>
      </c>
      <c r="H711" s="6" t="s">
        <v>31</v>
      </c>
      <c r="I711" s="6" t="s">
        <v>25</v>
      </c>
      <c r="J711" s="18">
        <v>71</v>
      </c>
      <c r="K711" s="18">
        <v>528</v>
      </c>
      <c r="L711" s="18">
        <v>2357</v>
      </c>
      <c r="M711" s="18">
        <v>112743.216</v>
      </c>
      <c r="N711" s="18">
        <v>4</v>
      </c>
      <c r="O711" s="18">
        <v>1587.9326197183098</v>
      </c>
      <c r="P711" s="21">
        <v>7.436619718309859</v>
      </c>
      <c r="Q711" s="21">
        <v>4.4640151515151514</v>
      </c>
      <c r="R711" s="18">
        <v>27846.216</v>
      </c>
      <c r="S711" s="24">
        <v>0.24698795180722891</v>
      </c>
      <c r="T711" s="18">
        <v>25362.466</v>
      </c>
      <c r="U711" s="24">
        <v>0.22495780145210689</v>
      </c>
      <c r="V711" s="12" cm="1">
        <f t="array" ref="V711">SUMPRODUCT((B711=$B:$B)*(M711&lt;$M:$M))+1</f>
        <v>46</v>
      </c>
    </row>
    <row r="712" spans="1:22" x14ac:dyDescent="0.2">
      <c r="A712" s="14" t="str">
        <f t="shared" si="11"/>
        <v>2023Javier Salinas5</v>
      </c>
      <c r="B712" s="5">
        <v>2023</v>
      </c>
      <c r="C712" s="6" t="s">
        <v>228</v>
      </c>
      <c r="D712" s="6">
        <v>107439</v>
      </c>
      <c r="E712" s="6" t="s">
        <v>85</v>
      </c>
      <c r="F712" s="7">
        <v>4</v>
      </c>
      <c r="G712" s="7">
        <v>4</v>
      </c>
      <c r="H712" s="6" t="s">
        <v>22</v>
      </c>
      <c r="I712" s="6" t="s">
        <v>25</v>
      </c>
      <c r="J712" s="18">
        <v>251</v>
      </c>
      <c r="K712" s="18">
        <v>641</v>
      </c>
      <c r="L712" s="18">
        <v>2396</v>
      </c>
      <c r="M712" s="18">
        <v>84732.623999999996</v>
      </c>
      <c r="N712" s="18">
        <v>5</v>
      </c>
      <c r="O712" s="18">
        <v>337.58017529880476</v>
      </c>
      <c r="P712" s="21">
        <v>2.5537848605577689</v>
      </c>
      <c r="Q712" s="21">
        <v>3.7379095163806553</v>
      </c>
      <c r="R712" s="18">
        <v>-761.12600000000384</v>
      </c>
      <c r="S712" s="24">
        <v>-8.9826794458767595E-3</v>
      </c>
      <c r="T712" s="18">
        <v>-8423.1260000000038</v>
      </c>
      <c r="U712" s="24">
        <v>-9.9408298744530846E-2</v>
      </c>
      <c r="V712" s="12" cm="1">
        <f t="array" ref="V712">SUMPRODUCT((B712=$B:$B)*(M712&lt;$M:$M))+1</f>
        <v>66</v>
      </c>
    </row>
    <row r="713" spans="1:22" x14ac:dyDescent="0.2">
      <c r="A713" s="14" t="str">
        <f t="shared" si="11"/>
        <v>2023Javier Salinas6</v>
      </c>
      <c r="B713" s="5">
        <v>2023</v>
      </c>
      <c r="C713" s="6" t="s">
        <v>228</v>
      </c>
      <c r="D713" s="6">
        <v>925350</v>
      </c>
      <c r="E713" s="6" t="s">
        <v>233</v>
      </c>
      <c r="F713" s="7">
        <v>4</v>
      </c>
      <c r="G713" s="7">
        <v>2</v>
      </c>
      <c r="H713" s="6" t="s">
        <v>22</v>
      </c>
      <c r="I713" s="6" t="s">
        <v>25</v>
      </c>
      <c r="J713" s="18">
        <v>247</v>
      </c>
      <c r="K713" s="18">
        <v>465</v>
      </c>
      <c r="L713" s="18">
        <v>1823</v>
      </c>
      <c r="M713" s="18">
        <v>80430.362999999998</v>
      </c>
      <c r="N713" s="18">
        <v>6</v>
      </c>
      <c r="O713" s="18">
        <v>325.62899999999996</v>
      </c>
      <c r="P713" s="21">
        <v>1.8825910931174088</v>
      </c>
      <c r="Q713" s="21">
        <v>3.9204301075268817</v>
      </c>
      <c r="R713" s="18">
        <v>11332.112999999998</v>
      </c>
      <c r="S713" s="24">
        <v>0.14089347079037798</v>
      </c>
      <c r="T713" s="18">
        <v>3953.6129999999976</v>
      </c>
      <c r="U713" s="24">
        <v>4.9155727420998926E-2</v>
      </c>
      <c r="V713" s="12" cm="1">
        <f t="array" ref="V713">SUMPRODUCT((B713=$B:$B)*(M713&lt;$M:$M))+1</f>
        <v>72</v>
      </c>
    </row>
    <row r="714" spans="1:22" x14ac:dyDescent="0.2">
      <c r="A714" s="14" t="str">
        <f t="shared" si="11"/>
        <v>2023Javier Salinas7</v>
      </c>
      <c r="B714" s="5">
        <v>2023</v>
      </c>
      <c r="C714" s="6" t="s">
        <v>228</v>
      </c>
      <c r="D714" s="6">
        <v>782190</v>
      </c>
      <c r="E714" s="6" t="s">
        <v>235</v>
      </c>
      <c r="F714" s="7">
        <v>4</v>
      </c>
      <c r="G714" s="7">
        <v>2</v>
      </c>
      <c r="H714" s="6" t="s">
        <v>22</v>
      </c>
      <c r="I714" s="6" t="s">
        <v>29</v>
      </c>
      <c r="J714" s="18">
        <v>243</v>
      </c>
      <c r="K714" s="18">
        <v>396</v>
      </c>
      <c r="L714" s="18">
        <v>1306</v>
      </c>
      <c r="M714" s="18">
        <v>55355.765999999901</v>
      </c>
      <c r="N714" s="18">
        <v>7</v>
      </c>
      <c r="O714" s="18">
        <v>227.80150617283911</v>
      </c>
      <c r="P714" s="21">
        <v>1.6296296296296295</v>
      </c>
      <c r="Q714" s="21">
        <v>3.297979797979798</v>
      </c>
      <c r="R714" s="18">
        <v>7799.2659999999014</v>
      </c>
      <c r="S714" s="24">
        <v>0.14089347079037648</v>
      </c>
      <c r="T714" s="18">
        <v>599.2659999999014</v>
      </c>
      <c r="U714" s="24">
        <v>1.0825719582670078E-2</v>
      </c>
      <c r="V714" s="12" cm="1">
        <f t="array" ref="V714">SUMPRODUCT((B714=$B:$B)*(M714&lt;$M:$M))+1</f>
        <v>120</v>
      </c>
    </row>
    <row r="715" spans="1:22" x14ac:dyDescent="0.2">
      <c r="A715" s="14" t="str">
        <f t="shared" si="11"/>
        <v>2023Javier Salinas8</v>
      </c>
      <c r="B715" s="5">
        <v>2023</v>
      </c>
      <c r="C715" s="6" t="s">
        <v>228</v>
      </c>
      <c r="D715" s="6">
        <v>178362</v>
      </c>
      <c r="E715" s="6" t="s">
        <v>234</v>
      </c>
      <c r="F715" s="7">
        <v>4</v>
      </c>
      <c r="G715" s="7">
        <v>4</v>
      </c>
      <c r="H715" s="6" t="s">
        <v>31</v>
      </c>
      <c r="I715" s="6" t="s">
        <v>29</v>
      </c>
      <c r="J715" s="18">
        <v>247</v>
      </c>
      <c r="K715" s="18">
        <v>310</v>
      </c>
      <c r="L715" s="18">
        <v>1274</v>
      </c>
      <c r="M715" s="18">
        <v>50902.3253999999</v>
      </c>
      <c r="N715" s="18">
        <v>8</v>
      </c>
      <c r="O715" s="18">
        <v>206.0822890688255</v>
      </c>
      <c r="P715" s="21">
        <v>1.2550607287449393</v>
      </c>
      <c r="Q715" s="21">
        <v>4.1096774193548384</v>
      </c>
      <c r="R715" s="18">
        <v>5241.8253999998997</v>
      </c>
      <c r="S715" s="24">
        <v>0.10297811266594728</v>
      </c>
      <c r="T715" s="18">
        <v>-1984.1746000001003</v>
      </c>
      <c r="U715" s="24">
        <v>-3.8980038424729892E-2</v>
      </c>
      <c r="V715" s="12" cm="1">
        <f t="array" ref="V715">SUMPRODUCT((B715=$B:$B)*(M715&lt;$M:$M))+1</f>
        <v>131</v>
      </c>
    </row>
    <row r="716" spans="1:22" x14ac:dyDescent="0.2">
      <c r="A716" s="14" t="str">
        <f t="shared" si="11"/>
        <v>2023Jeannie Skiles1</v>
      </c>
      <c r="B716" s="5">
        <v>2023</v>
      </c>
      <c r="C716" s="6" t="s">
        <v>237</v>
      </c>
      <c r="D716" s="6">
        <v>781121</v>
      </c>
      <c r="E716" s="6" t="s">
        <v>476</v>
      </c>
      <c r="F716" s="7">
        <v>5</v>
      </c>
      <c r="G716" s="7">
        <v>5</v>
      </c>
      <c r="H716" s="6" t="s">
        <v>22</v>
      </c>
      <c r="I716" s="6" t="s">
        <v>23</v>
      </c>
      <c r="J716" s="18">
        <v>249</v>
      </c>
      <c r="K716" s="18">
        <v>803</v>
      </c>
      <c r="L716" s="18">
        <v>3749</v>
      </c>
      <c r="M716" s="18">
        <v>160540.6758</v>
      </c>
      <c r="N716" s="18">
        <v>1</v>
      </c>
      <c r="O716" s="18">
        <v>644.7416698795181</v>
      </c>
      <c r="P716" s="21">
        <v>3.2248995983935744</v>
      </c>
      <c r="Q716" s="21">
        <v>4.6687422166874217</v>
      </c>
      <c r="R716" s="18">
        <v>16532.175799999997</v>
      </c>
      <c r="S716" s="24">
        <v>0.10297811266594903</v>
      </c>
      <c r="T716" s="18">
        <v>7366.0657999999967</v>
      </c>
      <c r="U716" s="24">
        <v>4.5882862790340866E-2</v>
      </c>
      <c r="V716" s="12" cm="1">
        <f t="array" ref="V716">SUMPRODUCT((B716=$B:$B)*(M716&lt;$M:$M))+1</f>
        <v>27</v>
      </c>
    </row>
    <row r="717" spans="1:22" x14ac:dyDescent="0.2">
      <c r="A717" s="14" t="str">
        <f t="shared" si="11"/>
        <v>2023Jeannie Skiles2</v>
      </c>
      <c r="B717" s="5">
        <v>2023</v>
      </c>
      <c r="C717" s="6" t="s">
        <v>237</v>
      </c>
      <c r="D717" s="6">
        <v>426484</v>
      </c>
      <c r="E717" s="6" t="s">
        <v>242</v>
      </c>
      <c r="F717" s="7">
        <v>5</v>
      </c>
      <c r="G717" s="7">
        <v>5</v>
      </c>
      <c r="H717" s="6" t="s">
        <v>31</v>
      </c>
      <c r="I717" s="6" t="s">
        <v>29</v>
      </c>
      <c r="J717" s="18">
        <v>45</v>
      </c>
      <c r="K717" s="18">
        <v>106</v>
      </c>
      <c r="L717" s="18">
        <v>427</v>
      </c>
      <c r="M717" s="18">
        <v>22098.984</v>
      </c>
      <c r="N717" s="18">
        <v>2</v>
      </c>
      <c r="O717" s="18">
        <v>491.08853333333332</v>
      </c>
      <c r="P717" s="21">
        <v>2.3555555555555556</v>
      </c>
      <c r="Q717" s="21">
        <v>4.0283018867924527</v>
      </c>
      <c r="R717" s="18">
        <v>4007.7340000000004</v>
      </c>
      <c r="S717" s="24">
        <v>0.18135376721391355</v>
      </c>
      <c r="T717" s="18">
        <v>2397.4240000000004</v>
      </c>
      <c r="U717" s="24">
        <v>0.10848571137931048</v>
      </c>
      <c r="V717" s="12" cm="1">
        <f t="array" ref="V717">SUMPRODUCT((B717=$B:$B)*(M717&lt;$M:$M))+1</f>
        <v>203</v>
      </c>
    </row>
    <row r="718" spans="1:22" x14ac:dyDescent="0.2">
      <c r="A718" s="14" t="str">
        <f t="shared" si="11"/>
        <v>2023Jeannie Skiles3</v>
      </c>
      <c r="B718" s="5">
        <v>2023</v>
      </c>
      <c r="C718" s="6" t="s">
        <v>237</v>
      </c>
      <c r="D718" s="6">
        <v>923218</v>
      </c>
      <c r="E718" s="6" t="s">
        <v>243</v>
      </c>
      <c r="F718" s="7">
        <v>5</v>
      </c>
      <c r="G718" s="7">
        <v>5</v>
      </c>
      <c r="H718" s="6" t="s">
        <v>31</v>
      </c>
      <c r="I718" s="6" t="s">
        <v>34</v>
      </c>
      <c r="J718" s="18">
        <v>25</v>
      </c>
      <c r="K718" s="18">
        <v>85</v>
      </c>
      <c r="L718" s="18">
        <v>247</v>
      </c>
      <c r="M718" s="18">
        <v>11939.624</v>
      </c>
      <c r="N718" s="18">
        <v>3</v>
      </c>
      <c r="O718" s="18">
        <v>477.58495999999997</v>
      </c>
      <c r="P718" s="21">
        <v>3.4</v>
      </c>
      <c r="Q718" s="21">
        <v>2.9058823529411764</v>
      </c>
      <c r="R718" s="18">
        <v>2254.6239999999998</v>
      </c>
      <c r="S718" s="24">
        <v>0.18883542731328892</v>
      </c>
      <c r="T718" s="18">
        <v>1328.8839999999998</v>
      </c>
      <c r="U718" s="24">
        <v>0.11130032235520983</v>
      </c>
      <c r="V718" s="12" cm="1">
        <f t="array" ref="V718">SUMPRODUCT((B718=$B:$B)*(M718&lt;$M:$M))+1</f>
        <v>256</v>
      </c>
    </row>
    <row r="719" spans="1:22" x14ac:dyDescent="0.2">
      <c r="A719" s="14" t="str">
        <f t="shared" si="11"/>
        <v>2023Jeannie Skiles4</v>
      </c>
      <c r="B719" s="5">
        <v>2023</v>
      </c>
      <c r="C719" s="6" t="s">
        <v>237</v>
      </c>
      <c r="D719" s="6">
        <v>365924</v>
      </c>
      <c r="E719" s="6" t="s">
        <v>253</v>
      </c>
      <c r="F719" s="7">
        <v>5</v>
      </c>
      <c r="G719" s="7">
        <v>5</v>
      </c>
      <c r="H719" s="6" t="s">
        <v>31</v>
      </c>
      <c r="I719" s="6" t="s">
        <v>34</v>
      </c>
      <c r="J719" s="18">
        <v>42</v>
      </c>
      <c r="K719" s="18">
        <v>70</v>
      </c>
      <c r="L719" s="18">
        <v>243</v>
      </c>
      <c r="M719" s="18">
        <v>10139.656000000001</v>
      </c>
      <c r="N719" s="18">
        <v>4</v>
      </c>
      <c r="O719" s="18">
        <v>241.42038095238098</v>
      </c>
      <c r="P719" s="21">
        <v>1.6666666666666667</v>
      </c>
      <c r="Q719" s="21">
        <v>3.4714285714285715</v>
      </c>
      <c r="R719" s="18">
        <v>2260.6560000000009</v>
      </c>
      <c r="S719" s="24">
        <v>0.22295194235386295</v>
      </c>
      <c r="T719" s="18">
        <v>790.65600000000086</v>
      </c>
      <c r="U719" s="24">
        <v>7.7976609857375909E-2</v>
      </c>
      <c r="V719" s="12" cm="1">
        <f t="array" ref="V719">SUMPRODUCT((B719=$B:$B)*(M719&lt;$M:$M))+1</f>
        <v>275</v>
      </c>
    </row>
    <row r="720" spans="1:22" x14ac:dyDescent="0.2">
      <c r="A720" s="14" t="str">
        <f t="shared" si="11"/>
        <v>2023Jeannie Skiles5</v>
      </c>
      <c r="B720" s="5">
        <v>2023</v>
      </c>
      <c r="C720" s="6" t="s">
        <v>237</v>
      </c>
      <c r="D720" s="6">
        <v>599426</v>
      </c>
      <c r="E720" s="6" t="s">
        <v>247</v>
      </c>
      <c r="F720" s="7">
        <v>5</v>
      </c>
      <c r="G720" s="7">
        <v>5</v>
      </c>
      <c r="H720" s="6" t="s">
        <v>31</v>
      </c>
      <c r="I720" s="6" t="s">
        <v>34</v>
      </c>
      <c r="J720" s="18">
        <v>36</v>
      </c>
      <c r="K720" s="18">
        <v>88</v>
      </c>
      <c r="L720" s="18">
        <v>228</v>
      </c>
      <c r="M720" s="18">
        <v>9942.9760000000006</v>
      </c>
      <c r="N720" s="18">
        <v>5</v>
      </c>
      <c r="O720" s="18">
        <v>276.19377777777777</v>
      </c>
      <c r="P720" s="21">
        <v>2.4444444444444446</v>
      </c>
      <c r="Q720" s="21">
        <v>2.5909090909090908</v>
      </c>
      <c r="R720" s="18">
        <v>2543.4760000000006</v>
      </c>
      <c r="S720" s="24">
        <v>0.25580630990158282</v>
      </c>
      <c r="T720" s="18">
        <v>1250.5060000000005</v>
      </c>
      <c r="U720" s="24">
        <v>0.12576777817828388</v>
      </c>
      <c r="V720" s="12" cm="1">
        <f t="array" ref="V720">SUMPRODUCT((B720=$B:$B)*(M720&lt;$M:$M))+1</f>
        <v>279</v>
      </c>
    </row>
    <row r="721" spans="1:22" x14ac:dyDescent="0.2">
      <c r="A721" s="14" t="str">
        <f t="shared" si="11"/>
        <v>2023Jeannie Skiles6</v>
      </c>
      <c r="B721" s="5">
        <v>2023</v>
      </c>
      <c r="C721" s="6" t="s">
        <v>237</v>
      </c>
      <c r="D721" s="6">
        <v>728140</v>
      </c>
      <c r="E721" s="6" t="s">
        <v>240</v>
      </c>
      <c r="F721" s="7">
        <v>5</v>
      </c>
      <c r="G721" s="7">
        <v>5</v>
      </c>
      <c r="H721" s="6" t="s">
        <v>31</v>
      </c>
      <c r="I721" s="6" t="s">
        <v>34</v>
      </c>
      <c r="J721" s="18">
        <v>35</v>
      </c>
      <c r="K721" s="18">
        <v>81</v>
      </c>
      <c r="L721" s="18">
        <v>243</v>
      </c>
      <c r="M721" s="18">
        <v>9514.8559999999998</v>
      </c>
      <c r="N721" s="18">
        <v>6</v>
      </c>
      <c r="O721" s="18">
        <v>271.85302857142858</v>
      </c>
      <c r="P721" s="21">
        <v>2.3142857142857145</v>
      </c>
      <c r="Q721" s="21">
        <v>3</v>
      </c>
      <c r="R721" s="18">
        <v>2219.8559999999998</v>
      </c>
      <c r="S721" s="24">
        <v>0.23330421395762582</v>
      </c>
      <c r="T721" s="18">
        <v>968.28599999999983</v>
      </c>
      <c r="U721" s="24">
        <v>0.10176570197173765</v>
      </c>
      <c r="V721" s="12" cm="1">
        <f t="array" ref="V721">SUMPRODUCT((B721=$B:$B)*(M721&lt;$M:$M))+1</f>
        <v>289</v>
      </c>
    </row>
    <row r="722" spans="1:22" x14ac:dyDescent="0.2">
      <c r="A722" s="14" t="str">
        <f t="shared" si="11"/>
        <v>2023Jeannie Skiles7</v>
      </c>
      <c r="B722" s="5">
        <v>2023</v>
      </c>
      <c r="C722" s="6" t="s">
        <v>237</v>
      </c>
      <c r="D722" s="6">
        <v>701147</v>
      </c>
      <c r="E722" s="6" t="s">
        <v>252</v>
      </c>
      <c r="F722" s="7">
        <v>5</v>
      </c>
      <c r="G722" s="7">
        <v>5</v>
      </c>
      <c r="H722" s="6" t="s">
        <v>31</v>
      </c>
      <c r="I722" s="6" t="s">
        <v>34</v>
      </c>
      <c r="J722" s="18">
        <v>23</v>
      </c>
      <c r="K722" s="18">
        <v>50</v>
      </c>
      <c r="L722" s="18">
        <v>185</v>
      </c>
      <c r="M722" s="18">
        <v>9042.52</v>
      </c>
      <c r="N722" s="18">
        <v>7</v>
      </c>
      <c r="O722" s="18">
        <v>393.15304347826088</v>
      </c>
      <c r="P722" s="21">
        <v>2.1739130434782608</v>
      </c>
      <c r="Q722" s="21">
        <v>3.7</v>
      </c>
      <c r="R722" s="18">
        <v>2160.5200000000004</v>
      </c>
      <c r="S722" s="24">
        <v>0.2389289711275176</v>
      </c>
      <c r="T722" s="18">
        <v>1341.5200000000004</v>
      </c>
      <c r="U722" s="24">
        <v>0.14835687396876096</v>
      </c>
      <c r="V722" s="12" cm="1">
        <f t="array" ref="V722">SUMPRODUCT((B722=$B:$B)*(M722&lt;$M:$M))+1</f>
        <v>305</v>
      </c>
    </row>
    <row r="723" spans="1:22" x14ac:dyDescent="0.2">
      <c r="A723" s="14" t="str">
        <f t="shared" si="11"/>
        <v>2023Jeannie Skiles8</v>
      </c>
      <c r="B723" s="5">
        <v>2023</v>
      </c>
      <c r="C723" s="6" t="s">
        <v>237</v>
      </c>
      <c r="D723" s="6">
        <v>826226</v>
      </c>
      <c r="E723" s="6" t="s">
        <v>245</v>
      </c>
      <c r="F723" s="7">
        <v>5</v>
      </c>
      <c r="G723" s="7">
        <v>3</v>
      </c>
      <c r="H723" s="6" t="s">
        <v>22</v>
      </c>
      <c r="I723" s="6" t="s">
        <v>34</v>
      </c>
      <c r="J723" s="18">
        <v>44</v>
      </c>
      <c r="K723" s="18">
        <v>77</v>
      </c>
      <c r="L723" s="18">
        <v>252</v>
      </c>
      <c r="M723" s="18">
        <v>8957.2864000000009</v>
      </c>
      <c r="N723" s="18">
        <v>8</v>
      </c>
      <c r="O723" s="18">
        <v>203.57469090909092</v>
      </c>
      <c r="P723" s="21">
        <v>1.75</v>
      </c>
      <c r="Q723" s="21">
        <v>3.2727272727272729</v>
      </c>
      <c r="R723" s="18">
        <v>1085.0364000000009</v>
      </c>
      <c r="S723" s="24">
        <v>0.12113449894825298</v>
      </c>
      <c r="T723" s="18">
        <v>-458.73359999999911</v>
      </c>
      <c r="U723" s="24">
        <v>-5.121345678977051E-2</v>
      </c>
      <c r="V723" s="12" cm="1">
        <f t="array" ref="V723">SUMPRODUCT((B723=$B:$B)*(M723&lt;$M:$M))+1</f>
        <v>306</v>
      </c>
    </row>
    <row r="724" spans="1:22" x14ac:dyDescent="0.2">
      <c r="A724" s="14" t="str">
        <f t="shared" si="11"/>
        <v>2023Jeannie Skiles9</v>
      </c>
      <c r="B724" s="5">
        <v>2023</v>
      </c>
      <c r="C724" s="6" t="s">
        <v>237</v>
      </c>
      <c r="D724" s="6">
        <v>875444</v>
      </c>
      <c r="E724" s="6" t="s">
        <v>238</v>
      </c>
      <c r="F724" s="7">
        <v>5</v>
      </c>
      <c r="G724" s="7">
        <v>5</v>
      </c>
      <c r="H724" s="6" t="s">
        <v>31</v>
      </c>
      <c r="I724" s="6" t="s">
        <v>34</v>
      </c>
      <c r="J724" s="18">
        <v>39</v>
      </c>
      <c r="K724" s="18">
        <v>85</v>
      </c>
      <c r="L724" s="18">
        <v>175</v>
      </c>
      <c r="M724" s="18">
        <v>8826.6</v>
      </c>
      <c r="N724" s="18">
        <v>9</v>
      </c>
      <c r="O724" s="18">
        <v>226.32307692307694</v>
      </c>
      <c r="P724" s="21">
        <v>2.1794871794871793</v>
      </c>
      <c r="Q724" s="21">
        <v>2.0588235294117645</v>
      </c>
      <c r="R724" s="18">
        <v>1877.3500000000004</v>
      </c>
      <c r="S724" s="24">
        <v>0.21269231640722366</v>
      </c>
      <c r="T724" s="18">
        <v>488.98000000000047</v>
      </c>
      <c r="U724" s="24">
        <v>5.5398454671107836E-2</v>
      </c>
      <c r="V724" s="12" cm="1">
        <f t="array" ref="V724">SUMPRODUCT((B724=$B:$B)*(M724&lt;$M:$M))+1</f>
        <v>307</v>
      </c>
    </row>
    <row r="725" spans="1:22" x14ac:dyDescent="0.2">
      <c r="A725" s="14" t="str">
        <f t="shared" si="11"/>
        <v>2023Jeannie Skiles10</v>
      </c>
      <c r="B725" s="5">
        <v>2023</v>
      </c>
      <c r="C725" s="6" t="s">
        <v>237</v>
      </c>
      <c r="D725" s="6">
        <v>972717</v>
      </c>
      <c r="E725" s="6" t="s">
        <v>241</v>
      </c>
      <c r="F725" s="7">
        <v>5</v>
      </c>
      <c r="G725" s="7">
        <v>5</v>
      </c>
      <c r="H725" s="6" t="s">
        <v>31</v>
      </c>
      <c r="I725" s="6" t="s">
        <v>34</v>
      </c>
      <c r="J725" s="18">
        <v>48</v>
      </c>
      <c r="K725" s="18">
        <v>75</v>
      </c>
      <c r="L725" s="18">
        <v>179</v>
      </c>
      <c r="M725" s="18">
        <v>8421.7680000000091</v>
      </c>
      <c r="N725" s="18">
        <v>10</v>
      </c>
      <c r="O725" s="18">
        <v>175.45350000000019</v>
      </c>
      <c r="P725" s="21">
        <v>1.5625</v>
      </c>
      <c r="Q725" s="21">
        <v>2.3866666666666667</v>
      </c>
      <c r="R725" s="18">
        <v>1880.2680000000091</v>
      </c>
      <c r="S725" s="24">
        <v>0.22326285882014407</v>
      </c>
      <c r="T725" s="18">
        <v>206.26800000000912</v>
      </c>
      <c r="U725" s="24">
        <v>2.449224438384065E-2</v>
      </c>
      <c r="V725" s="12" cm="1">
        <f t="array" ref="V725">SUMPRODUCT((B725=$B:$B)*(M725&lt;$M:$M))+1</f>
        <v>324</v>
      </c>
    </row>
    <row r="726" spans="1:22" x14ac:dyDescent="0.2">
      <c r="A726" s="14" t="str">
        <f t="shared" si="11"/>
        <v>2023Jeannie Skiles11</v>
      </c>
      <c r="B726" s="5">
        <v>2023</v>
      </c>
      <c r="C726" s="6" t="s">
        <v>237</v>
      </c>
      <c r="D726" s="6">
        <v>206748</v>
      </c>
      <c r="E726" s="6" t="s">
        <v>248</v>
      </c>
      <c r="F726" s="7">
        <v>5</v>
      </c>
      <c r="G726" s="7">
        <v>5</v>
      </c>
      <c r="H726" s="6" t="s">
        <v>31</v>
      </c>
      <c r="I726" s="6" t="s">
        <v>34</v>
      </c>
      <c r="J726" s="18">
        <v>24</v>
      </c>
      <c r="K726" s="18">
        <v>42</v>
      </c>
      <c r="L726" s="18">
        <v>147</v>
      </c>
      <c r="M726" s="18">
        <v>7402.0240000000003</v>
      </c>
      <c r="N726" s="18">
        <v>11</v>
      </c>
      <c r="O726" s="18">
        <v>308.41766666666666</v>
      </c>
      <c r="P726" s="21">
        <v>1.75</v>
      </c>
      <c r="Q726" s="21">
        <v>3.5</v>
      </c>
      <c r="R726" s="18">
        <v>1424.7740000000003</v>
      </c>
      <c r="S726" s="24">
        <v>0.19248437994797102</v>
      </c>
      <c r="T726" s="18">
        <v>582.37400000000036</v>
      </c>
      <c r="U726" s="24">
        <v>7.8677669783291757E-2</v>
      </c>
      <c r="V726" s="12" cm="1">
        <f t="array" ref="V726">SUMPRODUCT((B726=$B:$B)*(M726&lt;$M:$M))+1</f>
        <v>336</v>
      </c>
    </row>
    <row r="727" spans="1:22" x14ac:dyDescent="0.2">
      <c r="A727" s="14" t="str">
        <f t="shared" si="11"/>
        <v>2023Jeannie Skiles12</v>
      </c>
      <c r="B727" s="5">
        <v>2023</v>
      </c>
      <c r="C727" s="6" t="s">
        <v>237</v>
      </c>
      <c r="D727" s="6">
        <v>495920</v>
      </c>
      <c r="E727" s="6" t="s">
        <v>477</v>
      </c>
      <c r="F727" s="7">
        <v>5</v>
      </c>
      <c r="G727" s="7">
        <v>5</v>
      </c>
      <c r="H727" s="6" t="s">
        <v>31</v>
      </c>
      <c r="I727" s="6" t="s">
        <v>34</v>
      </c>
      <c r="J727" s="18">
        <v>37</v>
      </c>
      <c r="K727" s="18">
        <v>55</v>
      </c>
      <c r="L727" s="18">
        <v>130</v>
      </c>
      <c r="M727" s="18">
        <v>6246.96</v>
      </c>
      <c r="N727" s="18">
        <v>12</v>
      </c>
      <c r="O727" s="18">
        <v>168.83675675675676</v>
      </c>
      <c r="P727" s="21">
        <v>1.4864864864864864</v>
      </c>
      <c r="Q727" s="21">
        <v>2.3636363636363638</v>
      </c>
      <c r="R727" s="18">
        <v>1672.46</v>
      </c>
      <c r="S727" s="24">
        <v>0.26772382086646945</v>
      </c>
      <c r="T727" s="18">
        <v>385.46000000000004</v>
      </c>
      <c r="U727" s="24">
        <v>6.1703612637186732E-2</v>
      </c>
      <c r="V727" s="12" cm="1">
        <f t="array" ref="V727">SUMPRODUCT((B727=$B:$B)*(M727&lt;$M:$M))+1</f>
        <v>354</v>
      </c>
    </row>
    <row r="728" spans="1:22" x14ac:dyDescent="0.2">
      <c r="A728" s="14" t="str">
        <f t="shared" si="11"/>
        <v>2023Jeannie Skiles13</v>
      </c>
      <c r="B728" s="5">
        <v>2023</v>
      </c>
      <c r="C728" s="6" t="s">
        <v>237</v>
      </c>
      <c r="D728" s="6">
        <v>910039</v>
      </c>
      <c r="E728" s="6" t="s">
        <v>244</v>
      </c>
      <c r="F728" s="7">
        <v>5</v>
      </c>
      <c r="G728" s="7">
        <v>5</v>
      </c>
      <c r="H728" s="6" t="s">
        <v>31</v>
      </c>
      <c r="I728" s="6" t="s">
        <v>34</v>
      </c>
      <c r="J728" s="18">
        <v>35</v>
      </c>
      <c r="K728" s="18">
        <v>45</v>
      </c>
      <c r="L728" s="18">
        <v>128</v>
      </c>
      <c r="M728" s="18">
        <v>5456.576</v>
      </c>
      <c r="N728" s="18">
        <v>13</v>
      </c>
      <c r="O728" s="18">
        <v>155.90217142857142</v>
      </c>
      <c r="P728" s="21">
        <v>1.2857142857142858</v>
      </c>
      <c r="Q728" s="21">
        <v>2.8444444444444446</v>
      </c>
      <c r="R728" s="18">
        <v>1453.576</v>
      </c>
      <c r="S728" s="24">
        <v>0.26638976530336972</v>
      </c>
      <c r="T728" s="18">
        <v>244.57600000000002</v>
      </c>
      <c r="U728" s="24">
        <v>4.4822247504662266E-2</v>
      </c>
      <c r="V728" s="12" cm="1">
        <f t="array" ref="V728">SUMPRODUCT((B728=$B:$B)*(M728&lt;$M:$M))+1</f>
        <v>374</v>
      </c>
    </row>
    <row r="729" spans="1:22" x14ac:dyDescent="0.2">
      <c r="A729" s="14" t="str">
        <f t="shared" si="11"/>
        <v>2023Jeannie Skiles14</v>
      </c>
      <c r="B729" s="5">
        <v>2023</v>
      </c>
      <c r="C729" s="6" t="s">
        <v>237</v>
      </c>
      <c r="D729" s="6">
        <v>116138</v>
      </c>
      <c r="E729" s="6" t="s">
        <v>246</v>
      </c>
      <c r="F729" s="7">
        <v>5</v>
      </c>
      <c r="G729" s="7">
        <v>5</v>
      </c>
      <c r="H729" s="6" t="s">
        <v>22</v>
      </c>
      <c r="I729" s="6" t="s">
        <v>34</v>
      </c>
      <c r="J729" s="18">
        <v>18</v>
      </c>
      <c r="K729" s="18">
        <v>37</v>
      </c>
      <c r="L729" s="18">
        <v>109</v>
      </c>
      <c r="M729" s="18">
        <v>5171.2785000000003</v>
      </c>
      <c r="N729" s="18">
        <v>14</v>
      </c>
      <c r="O729" s="18">
        <v>287.29325</v>
      </c>
      <c r="P729" s="21">
        <v>2.0555555555555554</v>
      </c>
      <c r="Q729" s="21">
        <v>2.9459459459459461</v>
      </c>
      <c r="R729" s="18">
        <v>532.52850000000035</v>
      </c>
      <c r="S729" s="24">
        <v>0.10297811266594911</v>
      </c>
      <c r="T729" s="18">
        <v>-105.24149999999963</v>
      </c>
      <c r="U729" s="24">
        <v>-2.0351156875422514E-2</v>
      </c>
      <c r="V729" s="12" cm="1">
        <f t="array" ref="V729">SUMPRODUCT((B729=$B:$B)*(M729&lt;$M:$M))+1</f>
        <v>383</v>
      </c>
    </row>
    <row r="730" spans="1:22" x14ac:dyDescent="0.2">
      <c r="A730" s="14" t="str">
        <f t="shared" si="11"/>
        <v>2023Jeannie Skiles15</v>
      </c>
      <c r="B730" s="5">
        <v>2023</v>
      </c>
      <c r="C730" s="6" t="s">
        <v>237</v>
      </c>
      <c r="D730" s="6">
        <v>899280</v>
      </c>
      <c r="E730" s="6" t="s">
        <v>249</v>
      </c>
      <c r="F730" s="7">
        <v>5</v>
      </c>
      <c r="G730" s="7">
        <v>5</v>
      </c>
      <c r="H730" s="6" t="s">
        <v>31</v>
      </c>
      <c r="I730" s="6" t="s">
        <v>34</v>
      </c>
      <c r="J730" s="18">
        <v>19</v>
      </c>
      <c r="K730" s="18">
        <v>37</v>
      </c>
      <c r="L730" s="18">
        <v>72</v>
      </c>
      <c r="M730" s="18">
        <v>3262.6239999999998</v>
      </c>
      <c r="N730" s="18">
        <v>15</v>
      </c>
      <c r="O730" s="18">
        <v>171.71705263157892</v>
      </c>
      <c r="P730" s="21">
        <v>1.9473684210526316</v>
      </c>
      <c r="Q730" s="21">
        <v>1.9459459459459461</v>
      </c>
      <c r="R730" s="18">
        <v>571.6239999999998</v>
      </c>
      <c r="S730" s="24">
        <v>0.17520376237041099</v>
      </c>
      <c r="T730" s="18">
        <v>-99.776000000000181</v>
      </c>
      <c r="U730" s="24">
        <v>-3.0581519660248985E-2</v>
      </c>
      <c r="V730" s="12" cm="1">
        <f t="array" ref="V730">SUMPRODUCT((B730=$B:$B)*(M730&lt;$M:$M))+1</f>
        <v>424</v>
      </c>
    </row>
    <row r="731" spans="1:22" x14ac:dyDescent="0.2">
      <c r="A731" s="14" t="str">
        <f t="shared" si="11"/>
        <v>2023Jeannie Skiles16</v>
      </c>
      <c r="B731" s="5">
        <v>2023</v>
      </c>
      <c r="C731" s="6" t="s">
        <v>237</v>
      </c>
      <c r="D731" s="6">
        <v>169318</v>
      </c>
      <c r="E731" s="6" t="s">
        <v>239</v>
      </c>
      <c r="F731" s="7">
        <v>5</v>
      </c>
      <c r="G731" s="7">
        <v>5</v>
      </c>
      <c r="H731" s="6" t="s">
        <v>31</v>
      </c>
      <c r="I731" s="6" t="s">
        <v>34</v>
      </c>
      <c r="J731" s="18">
        <v>20</v>
      </c>
      <c r="K731" s="18">
        <v>29</v>
      </c>
      <c r="L731" s="18">
        <v>38</v>
      </c>
      <c r="M731" s="18">
        <v>2226.8960000000002</v>
      </c>
      <c r="N731" s="18">
        <v>16</v>
      </c>
      <c r="O731" s="18">
        <v>111.34480000000001</v>
      </c>
      <c r="P731" s="21">
        <v>1.45</v>
      </c>
      <c r="Q731" s="21">
        <v>1.3103448275862069</v>
      </c>
      <c r="R731" s="18">
        <v>507.39600000000019</v>
      </c>
      <c r="S731" s="24">
        <v>0.22784898800842077</v>
      </c>
      <c r="T731" s="18">
        <v>-187.40399999999977</v>
      </c>
      <c r="U731" s="24">
        <v>-8.4154805612834976E-2</v>
      </c>
      <c r="V731" s="12" cm="1">
        <f t="array" ref="V731">SUMPRODUCT((B731=$B:$B)*(M731&lt;$M:$M))+1</f>
        <v>448</v>
      </c>
    </row>
    <row r="732" spans="1:22" x14ac:dyDescent="0.2">
      <c r="A732" s="14" t="str">
        <f t="shared" si="11"/>
        <v>2023Jeannie Skiles17</v>
      </c>
      <c r="B732" s="5">
        <v>2023</v>
      </c>
      <c r="C732" s="6" t="s">
        <v>237</v>
      </c>
      <c r="D732" s="6">
        <v>667972</v>
      </c>
      <c r="E732" s="6" t="s">
        <v>254</v>
      </c>
      <c r="F732" s="7">
        <v>5</v>
      </c>
      <c r="G732" s="7">
        <v>5</v>
      </c>
      <c r="H732" s="6" t="s">
        <v>31</v>
      </c>
      <c r="I732" s="6" t="s">
        <v>34</v>
      </c>
      <c r="J732" s="18">
        <v>15</v>
      </c>
      <c r="K732" s="18">
        <v>25</v>
      </c>
      <c r="L732" s="18">
        <v>52</v>
      </c>
      <c r="M732" s="18">
        <v>2097.9839999999999</v>
      </c>
      <c r="N732" s="18">
        <v>17</v>
      </c>
      <c r="O732" s="18">
        <v>139.8656</v>
      </c>
      <c r="P732" s="21">
        <v>1.6666666666666667</v>
      </c>
      <c r="Q732" s="21">
        <v>2.08</v>
      </c>
      <c r="R732" s="18">
        <v>618.48399999999992</v>
      </c>
      <c r="S732" s="24">
        <v>0.29479919770598823</v>
      </c>
      <c r="T732" s="18">
        <v>93.483999999999924</v>
      </c>
      <c r="U732" s="24">
        <v>4.4558967084591651E-2</v>
      </c>
      <c r="V732" s="12" cm="1">
        <f t="array" ref="V732">SUMPRODUCT((B732=$B:$B)*(M732&lt;$M:$M))+1</f>
        <v>452</v>
      </c>
    </row>
    <row r="733" spans="1:22" x14ac:dyDescent="0.2">
      <c r="A733" s="14" t="str">
        <f t="shared" si="11"/>
        <v>2023Jeannie Skiles18</v>
      </c>
      <c r="B733" s="5">
        <v>2023</v>
      </c>
      <c r="C733" s="6" t="s">
        <v>237</v>
      </c>
      <c r="D733" s="6">
        <v>263517</v>
      </c>
      <c r="E733" s="6" t="s">
        <v>27</v>
      </c>
      <c r="F733" s="7">
        <v>5</v>
      </c>
      <c r="G733" s="7">
        <v>1</v>
      </c>
      <c r="H733" s="6" t="s">
        <v>22</v>
      </c>
      <c r="I733" s="6" t="s">
        <v>34</v>
      </c>
      <c r="J733" s="18">
        <v>7</v>
      </c>
      <c r="K733" s="18">
        <v>7</v>
      </c>
      <c r="L733" s="18">
        <v>19</v>
      </c>
      <c r="M733" s="18">
        <v>1104.0540000000001</v>
      </c>
      <c r="N733" s="18">
        <v>18</v>
      </c>
      <c r="O733" s="18">
        <v>157.72200000000001</v>
      </c>
      <c r="P733" s="21">
        <v>1</v>
      </c>
      <c r="Q733" s="21">
        <v>2.7142857142857144</v>
      </c>
      <c r="R733" s="18">
        <v>155.55400000000009</v>
      </c>
      <c r="S733" s="24">
        <v>0.14089347079037806</v>
      </c>
      <c r="T733" s="18">
        <v>-83.845999999999918</v>
      </c>
      <c r="U733" s="24">
        <v>-7.5943749128212848E-2</v>
      </c>
      <c r="V733" s="12" cm="1">
        <f t="array" ref="V733">SUMPRODUCT((B733=$B:$B)*(M733&lt;$M:$M))+1</f>
        <v>487</v>
      </c>
    </row>
    <row r="734" spans="1:22" x14ac:dyDescent="0.2">
      <c r="A734" s="14" t="str">
        <f t="shared" si="11"/>
        <v>2023Jeannie Skiles19</v>
      </c>
      <c r="B734" s="5">
        <v>2023</v>
      </c>
      <c r="C734" s="6" t="s">
        <v>237</v>
      </c>
      <c r="D734" s="6">
        <v>304909</v>
      </c>
      <c r="E734" s="6" t="s">
        <v>251</v>
      </c>
      <c r="F734" s="7">
        <v>5</v>
      </c>
      <c r="G734" s="7">
        <v>5</v>
      </c>
      <c r="H734" s="6" t="s">
        <v>31</v>
      </c>
      <c r="I734" s="6" t="s">
        <v>34</v>
      </c>
      <c r="J734" s="18">
        <v>6</v>
      </c>
      <c r="K734" s="18">
        <v>10</v>
      </c>
      <c r="L734" s="18">
        <v>28</v>
      </c>
      <c r="M734" s="18">
        <v>994.17600000000004</v>
      </c>
      <c r="N734" s="18">
        <v>19</v>
      </c>
      <c r="O734" s="18">
        <v>165.696</v>
      </c>
      <c r="P734" s="21">
        <v>1.6666666666666667</v>
      </c>
      <c r="Q734" s="21">
        <v>2.8</v>
      </c>
      <c r="R734" s="18">
        <v>326.42600000000004</v>
      </c>
      <c r="S734" s="24">
        <v>0.32833824192094763</v>
      </c>
      <c r="T734" s="18">
        <v>116.42600000000004</v>
      </c>
      <c r="U734" s="24">
        <v>0.11710803720870352</v>
      </c>
      <c r="V734" s="12" cm="1">
        <f t="array" ref="V734">SUMPRODUCT((B734=$B:$B)*(M734&lt;$M:$M))+1</f>
        <v>489</v>
      </c>
    </row>
    <row r="735" spans="1:22" x14ac:dyDescent="0.2">
      <c r="A735" s="14" t="str">
        <f t="shared" si="11"/>
        <v>2023Jeannie Skiles20</v>
      </c>
      <c r="B735" s="5">
        <v>2023</v>
      </c>
      <c r="C735" s="6" t="s">
        <v>237</v>
      </c>
      <c r="D735" s="6">
        <v>223205</v>
      </c>
      <c r="E735" s="6" t="s">
        <v>250</v>
      </c>
      <c r="F735" s="7">
        <v>5</v>
      </c>
      <c r="G735" s="7">
        <v>5</v>
      </c>
      <c r="H735" s="6" t="s">
        <v>31</v>
      </c>
      <c r="I735" s="6" t="s">
        <v>34</v>
      </c>
      <c r="J735" s="18">
        <v>8</v>
      </c>
      <c r="K735" s="18">
        <v>14</v>
      </c>
      <c r="L735" s="18">
        <v>14</v>
      </c>
      <c r="M735" s="18">
        <v>687.08799999999997</v>
      </c>
      <c r="N735" s="18">
        <v>20</v>
      </c>
      <c r="O735" s="18">
        <v>85.885999999999996</v>
      </c>
      <c r="P735" s="21">
        <v>1.75</v>
      </c>
      <c r="Q735" s="21">
        <v>1</v>
      </c>
      <c r="R735" s="18">
        <v>166.33799999999997</v>
      </c>
      <c r="S735" s="24">
        <v>0.24209126050811536</v>
      </c>
      <c r="T735" s="18">
        <v>-114.46200000000005</v>
      </c>
      <c r="U735" s="24">
        <v>-0.16659001467060996</v>
      </c>
      <c r="V735" s="12" cm="1">
        <f t="array" ref="V735">SUMPRODUCT((B735=$B:$B)*(M735&lt;$M:$M))+1</f>
        <v>499</v>
      </c>
    </row>
    <row r="736" spans="1:22" x14ac:dyDescent="0.2">
      <c r="A736" s="14" t="str">
        <f t="shared" si="11"/>
        <v>2023Jeannie Skiles21</v>
      </c>
      <c r="B736" s="5">
        <v>2023</v>
      </c>
      <c r="C736" s="6" t="s">
        <v>237</v>
      </c>
      <c r="D736" s="6">
        <v>327287</v>
      </c>
      <c r="E736" s="6" t="s">
        <v>255</v>
      </c>
      <c r="F736" s="7">
        <v>5</v>
      </c>
      <c r="G736" s="7">
        <v>5</v>
      </c>
      <c r="H736" s="6" t="s">
        <v>31</v>
      </c>
      <c r="I736" s="6" t="s">
        <v>34</v>
      </c>
      <c r="J736" s="18">
        <v>7</v>
      </c>
      <c r="K736" s="18">
        <v>7</v>
      </c>
      <c r="L736" s="18">
        <v>7</v>
      </c>
      <c r="M736" s="18">
        <v>471.94400000000002</v>
      </c>
      <c r="N736" s="18">
        <v>21</v>
      </c>
      <c r="O736" s="18">
        <v>67.420571428571435</v>
      </c>
      <c r="P736" s="21">
        <v>1</v>
      </c>
      <c r="Q736" s="21">
        <v>1</v>
      </c>
      <c r="R736" s="18">
        <v>91.944000000000017</v>
      </c>
      <c r="S736" s="24">
        <v>0.1948197243740783</v>
      </c>
      <c r="T736" s="18">
        <v>-147.45599999999999</v>
      </c>
      <c r="U736" s="24">
        <v>-0.31244384927025237</v>
      </c>
      <c r="V736" s="12" cm="1">
        <f t="array" ref="V736">SUMPRODUCT((B736=$B:$B)*(M736&lt;$M:$M))+1</f>
        <v>508</v>
      </c>
    </row>
    <row r="737" spans="1:22" x14ac:dyDescent="0.2">
      <c r="A737" s="14" t="str">
        <f t="shared" si="11"/>
        <v>2023John Foley1</v>
      </c>
      <c r="B737" s="5">
        <v>2023</v>
      </c>
      <c r="C737" s="6" t="s">
        <v>256</v>
      </c>
      <c r="D737" s="6">
        <v>703857</v>
      </c>
      <c r="E737" s="6" t="s">
        <v>257</v>
      </c>
      <c r="F737" s="7">
        <v>4</v>
      </c>
      <c r="G737" s="7">
        <v>4</v>
      </c>
      <c r="H737" s="6" t="s">
        <v>31</v>
      </c>
      <c r="I737" s="6" t="s">
        <v>23</v>
      </c>
      <c r="J737" s="18">
        <v>152</v>
      </c>
      <c r="K737" s="18">
        <v>1735</v>
      </c>
      <c r="L737" s="18">
        <v>9234</v>
      </c>
      <c r="M737" s="18">
        <v>369825.43599999999</v>
      </c>
      <c r="N737" s="18">
        <v>1</v>
      </c>
      <c r="O737" s="18">
        <v>2433.0620789473683</v>
      </c>
      <c r="P737" s="21">
        <v>11.414473684210526</v>
      </c>
      <c r="Q737" s="21">
        <v>5.3221902017291063</v>
      </c>
      <c r="R737" s="18">
        <v>28027.435999999987</v>
      </c>
      <c r="S737" s="24">
        <v>7.5785582255083153E-2</v>
      </c>
      <c r="T737" s="18">
        <v>22295.185999999987</v>
      </c>
      <c r="U737" s="24">
        <v>6.0285701927760282E-2</v>
      </c>
      <c r="V737" s="12" cm="1">
        <f t="array" ref="V737">SUMPRODUCT((B737=$B:$B)*(M737&lt;$M:$M))+1</f>
        <v>2</v>
      </c>
    </row>
    <row r="738" spans="1:22" x14ac:dyDescent="0.2">
      <c r="A738" s="14" t="str">
        <f t="shared" si="11"/>
        <v>2023John Foley2</v>
      </c>
      <c r="B738" s="5">
        <v>2023</v>
      </c>
      <c r="C738" s="6" t="s">
        <v>256</v>
      </c>
      <c r="D738" s="6">
        <v>499295</v>
      </c>
      <c r="E738" s="6" t="s">
        <v>258</v>
      </c>
      <c r="F738" s="7">
        <v>4</v>
      </c>
      <c r="G738" s="7">
        <v>4</v>
      </c>
      <c r="H738" s="6" t="s">
        <v>22</v>
      </c>
      <c r="I738" s="6" t="s">
        <v>23</v>
      </c>
      <c r="J738" s="18">
        <v>225</v>
      </c>
      <c r="K738" s="18">
        <v>1415</v>
      </c>
      <c r="L738" s="18">
        <v>6998</v>
      </c>
      <c r="M738" s="18">
        <v>274991.61300000001</v>
      </c>
      <c r="N738" s="18">
        <v>2</v>
      </c>
      <c r="O738" s="18">
        <v>1222.1849466666667</v>
      </c>
      <c r="P738" s="21">
        <v>6.2888888888888888</v>
      </c>
      <c r="Q738" s="21">
        <v>4.9455830388692581</v>
      </c>
      <c r="R738" s="18">
        <v>8997.3630000000121</v>
      </c>
      <c r="S738" s="24">
        <v>3.2718681496660816E-2</v>
      </c>
      <c r="T738" s="18">
        <v>1305.3630000000121</v>
      </c>
      <c r="U738" s="24">
        <v>4.746919317863022E-3</v>
      </c>
      <c r="V738" s="12" cm="1">
        <f t="array" ref="V738">SUMPRODUCT((B738=$B:$B)*(M738&lt;$M:$M))+1</f>
        <v>5</v>
      </c>
    </row>
    <row r="739" spans="1:22" x14ac:dyDescent="0.2">
      <c r="A739" s="14" t="str">
        <f t="shared" si="11"/>
        <v>2023John Foley3</v>
      </c>
      <c r="B739" s="5">
        <v>2023</v>
      </c>
      <c r="C739" s="6" t="s">
        <v>256</v>
      </c>
      <c r="D739" s="6">
        <v>303477</v>
      </c>
      <c r="E739" s="6" t="s">
        <v>259</v>
      </c>
      <c r="F739" s="7">
        <v>4</v>
      </c>
      <c r="G739" s="7">
        <v>4</v>
      </c>
      <c r="H739" s="6" t="s">
        <v>31</v>
      </c>
      <c r="I739" s="6" t="s">
        <v>23</v>
      </c>
      <c r="J739" s="18">
        <v>68</v>
      </c>
      <c r="K739" s="18">
        <v>556</v>
      </c>
      <c r="L739" s="18">
        <v>4078</v>
      </c>
      <c r="M739" s="18">
        <v>206768.70480000001</v>
      </c>
      <c r="N739" s="18">
        <v>3</v>
      </c>
      <c r="O739" s="18">
        <v>3040.7162470588237</v>
      </c>
      <c r="P739" s="21">
        <v>8.1764705882352935</v>
      </c>
      <c r="Q739" s="21">
        <v>7.3345323741007196</v>
      </c>
      <c r="R739" s="18">
        <v>52623.954800000007</v>
      </c>
      <c r="S739" s="24">
        <v>0.25450638118036906</v>
      </c>
      <c r="T739" s="18">
        <v>50204.204800000007</v>
      </c>
      <c r="U739" s="24">
        <v>0.24280369144141395</v>
      </c>
      <c r="V739" s="12" cm="1">
        <f t="array" ref="V739">SUMPRODUCT((B739=$B:$B)*(M739&lt;$M:$M))+1</f>
        <v>14</v>
      </c>
    </row>
    <row r="740" spans="1:22" x14ac:dyDescent="0.2">
      <c r="A740" s="14" t="str">
        <f t="shared" si="11"/>
        <v>2023John Foley4</v>
      </c>
      <c r="B740" s="5">
        <v>2023</v>
      </c>
      <c r="C740" s="6" t="s">
        <v>256</v>
      </c>
      <c r="D740" s="6">
        <v>866033</v>
      </c>
      <c r="E740" s="6" t="s">
        <v>82</v>
      </c>
      <c r="F740" s="7">
        <v>4</v>
      </c>
      <c r="G740" s="7">
        <v>4</v>
      </c>
      <c r="H740" s="6" t="s">
        <v>22</v>
      </c>
      <c r="I740" s="6" t="s">
        <v>23</v>
      </c>
      <c r="J740" s="18">
        <v>57</v>
      </c>
      <c r="K740" s="18">
        <v>379</v>
      </c>
      <c r="L740" s="18">
        <v>3792</v>
      </c>
      <c r="M740" s="18">
        <v>152868.08337499999</v>
      </c>
      <c r="N740" s="18">
        <v>4</v>
      </c>
      <c r="O740" s="18">
        <v>2681.8961995614031</v>
      </c>
      <c r="P740" s="21">
        <v>6.6491228070175437</v>
      </c>
      <c r="Q740" s="21">
        <v>10.005277044854882</v>
      </c>
      <c r="R740" s="18">
        <v>6596.8333749999874</v>
      </c>
      <c r="S740" s="24">
        <v>4.3153765189933899E-2</v>
      </c>
      <c r="T740" s="18">
        <v>4633.3333749999874</v>
      </c>
      <c r="U740" s="24">
        <v>3.0309357406110592E-2</v>
      </c>
      <c r="V740" s="12" cm="1">
        <f t="array" ref="V740">SUMPRODUCT((B740=$B:$B)*(M740&lt;$M:$M))+1</f>
        <v>29</v>
      </c>
    </row>
    <row r="741" spans="1:22" x14ac:dyDescent="0.2">
      <c r="A741" s="14" t="str">
        <f t="shared" si="11"/>
        <v>2023Josh Banks1</v>
      </c>
      <c r="B741" s="5">
        <v>2023</v>
      </c>
      <c r="C741" s="6" t="s">
        <v>260</v>
      </c>
      <c r="D741" s="6">
        <v>944227</v>
      </c>
      <c r="E741" s="6" t="s">
        <v>266</v>
      </c>
      <c r="F741" s="7">
        <v>5</v>
      </c>
      <c r="G741" s="7">
        <v>5</v>
      </c>
      <c r="H741" s="6" t="s">
        <v>31</v>
      </c>
      <c r="I741" s="6" t="s">
        <v>34</v>
      </c>
      <c r="J741" s="18">
        <v>50</v>
      </c>
      <c r="K741" s="18">
        <v>77</v>
      </c>
      <c r="L741" s="18">
        <v>249</v>
      </c>
      <c r="M741" s="18">
        <v>12293.208000000001</v>
      </c>
      <c r="N741" s="18">
        <v>1</v>
      </c>
      <c r="O741" s="18">
        <v>245.86416</v>
      </c>
      <c r="P741" s="21">
        <v>1.54</v>
      </c>
      <c r="Q741" s="21">
        <v>3.2337662337662336</v>
      </c>
      <c r="R741" s="18">
        <v>2294.4580000000005</v>
      </c>
      <c r="S741" s="24">
        <v>0.18664436492085715</v>
      </c>
      <c r="T741" s="18">
        <v>552.05800000000045</v>
      </c>
      <c r="U741" s="24">
        <v>4.4907561964297717E-2</v>
      </c>
      <c r="V741" s="12" cm="1">
        <f t="array" ref="V741">SUMPRODUCT((B741=$B:$B)*(M741&lt;$M:$M))+1</f>
        <v>252</v>
      </c>
    </row>
    <row r="742" spans="1:22" x14ac:dyDescent="0.2">
      <c r="A742" s="14" t="str">
        <f t="shared" si="11"/>
        <v>2023Josh Banks2</v>
      </c>
      <c r="B742" s="5">
        <v>2023</v>
      </c>
      <c r="C742" s="6" t="s">
        <v>260</v>
      </c>
      <c r="D742" s="6">
        <v>865220</v>
      </c>
      <c r="E742" s="6" t="s">
        <v>264</v>
      </c>
      <c r="F742" s="7">
        <v>5</v>
      </c>
      <c r="G742" s="7">
        <v>5</v>
      </c>
      <c r="H742" s="6" t="s">
        <v>31</v>
      </c>
      <c r="I742" s="6" t="s">
        <v>34</v>
      </c>
      <c r="J742" s="18">
        <v>50</v>
      </c>
      <c r="K742" s="18">
        <v>101</v>
      </c>
      <c r="L742" s="18">
        <v>227</v>
      </c>
      <c r="M742" s="18">
        <v>11945.384</v>
      </c>
      <c r="N742" s="18">
        <v>2</v>
      </c>
      <c r="O742" s="18">
        <v>238.90768</v>
      </c>
      <c r="P742" s="21">
        <v>2.02</v>
      </c>
      <c r="Q742" s="21">
        <v>2.2475247524752477</v>
      </c>
      <c r="R742" s="18">
        <v>2833.384</v>
      </c>
      <c r="S742" s="24">
        <v>0.23719488632596492</v>
      </c>
      <c r="T742" s="18">
        <v>1063.444</v>
      </c>
      <c r="U742" s="24">
        <v>8.9025518141568324E-2</v>
      </c>
      <c r="V742" s="12" cm="1">
        <f t="array" ref="V742">SUMPRODUCT((B742=$B:$B)*(M742&lt;$M:$M))+1</f>
        <v>255</v>
      </c>
    </row>
    <row r="743" spans="1:22" x14ac:dyDescent="0.2">
      <c r="A743" s="14" t="str">
        <f t="shared" si="11"/>
        <v>2023Josh Banks3</v>
      </c>
      <c r="B743" s="5">
        <v>2023</v>
      </c>
      <c r="C743" s="6" t="s">
        <v>260</v>
      </c>
      <c r="D743" s="6">
        <v>642395</v>
      </c>
      <c r="E743" s="6" t="s">
        <v>466</v>
      </c>
      <c r="F743" s="7">
        <v>5</v>
      </c>
      <c r="G743" s="7">
        <v>2</v>
      </c>
      <c r="H743" s="6" t="s">
        <v>22</v>
      </c>
      <c r="I743" s="6" t="s">
        <v>34</v>
      </c>
      <c r="J743" s="18">
        <v>33</v>
      </c>
      <c r="K743" s="18">
        <v>73</v>
      </c>
      <c r="L743" s="18">
        <v>241</v>
      </c>
      <c r="M743" s="18">
        <v>10186.745999999999</v>
      </c>
      <c r="N743" s="18">
        <v>3</v>
      </c>
      <c r="O743" s="18">
        <v>308.68927272727268</v>
      </c>
      <c r="P743" s="21">
        <v>2.2121212121212119</v>
      </c>
      <c r="Q743" s="21">
        <v>3.3013698630136985</v>
      </c>
      <c r="R743" s="18">
        <v>1435.2459999999992</v>
      </c>
      <c r="S743" s="24">
        <v>0.14089347079037795</v>
      </c>
      <c r="T743" s="18">
        <v>258.64599999999928</v>
      </c>
      <c r="U743" s="24">
        <v>2.5390443621545026E-2</v>
      </c>
      <c r="V743" s="12" cm="1">
        <f t="array" ref="V743">SUMPRODUCT((B743=$B:$B)*(M743&lt;$M:$M))+1</f>
        <v>272</v>
      </c>
    </row>
    <row r="744" spans="1:22" x14ac:dyDescent="0.2">
      <c r="A744" s="14" t="str">
        <f t="shared" si="11"/>
        <v>2023Josh Banks4</v>
      </c>
      <c r="B744" s="5">
        <v>2023</v>
      </c>
      <c r="C744" s="6" t="s">
        <v>260</v>
      </c>
      <c r="D744" s="6">
        <v>209666</v>
      </c>
      <c r="E744" s="6" t="s">
        <v>263</v>
      </c>
      <c r="F744" s="7">
        <v>5</v>
      </c>
      <c r="G744" s="7">
        <v>5</v>
      </c>
      <c r="H744" s="6" t="s">
        <v>31</v>
      </c>
      <c r="I744" s="6" t="s">
        <v>34</v>
      </c>
      <c r="J744" s="18">
        <v>36</v>
      </c>
      <c r="K744" s="18">
        <v>84</v>
      </c>
      <c r="L744" s="18">
        <v>183</v>
      </c>
      <c r="M744" s="18">
        <v>9462.5360000000001</v>
      </c>
      <c r="N744" s="18">
        <v>4</v>
      </c>
      <c r="O744" s="18">
        <v>262.8482222222222</v>
      </c>
      <c r="P744" s="21">
        <v>2.3333333333333335</v>
      </c>
      <c r="Q744" s="21">
        <v>2.1785714285714284</v>
      </c>
      <c r="R744" s="18">
        <v>2431.2860000000001</v>
      </c>
      <c r="S744" s="24">
        <v>0.25693809777843912</v>
      </c>
      <c r="T744" s="18">
        <v>1143.7460000000001</v>
      </c>
      <c r="U744" s="24">
        <v>0.12087098004171398</v>
      </c>
      <c r="V744" s="12" cm="1">
        <f t="array" ref="V744">SUMPRODUCT((B744=$B:$B)*(M744&lt;$M:$M))+1</f>
        <v>291</v>
      </c>
    </row>
    <row r="745" spans="1:22" x14ac:dyDescent="0.2">
      <c r="A745" s="14" t="str">
        <f t="shared" si="11"/>
        <v>2023Josh Banks5</v>
      </c>
      <c r="B745" s="5">
        <v>2023</v>
      </c>
      <c r="C745" s="6" t="s">
        <v>260</v>
      </c>
      <c r="D745" s="6">
        <v>167210</v>
      </c>
      <c r="E745" s="6" t="s">
        <v>261</v>
      </c>
      <c r="F745" s="7">
        <v>5</v>
      </c>
      <c r="G745" s="7">
        <v>5</v>
      </c>
      <c r="H745" s="6" t="s">
        <v>31</v>
      </c>
      <c r="I745" s="6" t="s">
        <v>34</v>
      </c>
      <c r="J745" s="18">
        <v>34</v>
      </c>
      <c r="K745" s="18">
        <v>81</v>
      </c>
      <c r="L745" s="18">
        <v>182</v>
      </c>
      <c r="M745" s="18">
        <v>9072.1440000000002</v>
      </c>
      <c r="N745" s="18">
        <v>5</v>
      </c>
      <c r="O745" s="18">
        <v>266.82776470588237</v>
      </c>
      <c r="P745" s="21">
        <v>2.3823529411764706</v>
      </c>
      <c r="Q745" s="21">
        <v>2.2469135802469138</v>
      </c>
      <c r="R745" s="18">
        <v>2226.1440000000002</v>
      </c>
      <c r="S745" s="24">
        <v>0.24538234842833184</v>
      </c>
      <c r="T745" s="18">
        <v>1006.9440000000002</v>
      </c>
      <c r="U745" s="24">
        <v>0.11099294720189629</v>
      </c>
      <c r="V745" s="12" cm="1">
        <f t="array" ref="V745">SUMPRODUCT((B745=$B:$B)*(M745&lt;$M:$M))+1</f>
        <v>304</v>
      </c>
    </row>
    <row r="746" spans="1:22" x14ac:dyDescent="0.2">
      <c r="A746" s="14" t="str">
        <f t="shared" si="11"/>
        <v>2023Josh Banks6</v>
      </c>
      <c r="B746" s="5">
        <v>2023</v>
      </c>
      <c r="C746" s="6" t="s">
        <v>260</v>
      </c>
      <c r="D746" s="6">
        <v>470647</v>
      </c>
      <c r="E746" s="6" t="s">
        <v>262</v>
      </c>
      <c r="F746" s="7">
        <v>5</v>
      </c>
      <c r="G746" s="7">
        <v>5</v>
      </c>
      <c r="H746" s="6" t="s">
        <v>31</v>
      </c>
      <c r="I746" s="6" t="s">
        <v>34</v>
      </c>
      <c r="J746" s="18">
        <v>51</v>
      </c>
      <c r="K746" s="18">
        <v>87</v>
      </c>
      <c r="L746" s="18">
        <v>159</v>
      </c>
      <c r="M746" s="18">
        <v>7906.7280000000101</v>
      </c>
      <c r="N746" s="18">
        <v>6</v>
      </c>
      <c r="O746" s="18">
        <v>155.03388235294136</v>
      </c>
      <c r="P746" s="21">
        <v>1.7058823529411764</v>
      </c>
      <c r="Q746" s="21">
        <v>1.8275862068965518</v>
      </c>
      <c r="R746" s="18">
        <v>1882.4780000000101</v>
      </c>
      <c r="S746" s="24">
        <v>0.23808558989255829</v>
      </c>
      <c r="T746" s="18">
        <v>95.078000000009979</v>
      </c>
      <c r="U746" s="24">
        <v>1.2024948878981275E-2</v>
      </c>
      <c r="V746" s="12" cm="1">
        <f t="array" ref="V746">SUMPRODUCT((B746=$B:$B)*(M746&lt;$M:$M))+1</f>
        <v>331</v>
      </c>
    </row>
    <row r="747" spans="1:22" x14ac:dyDescent="0.2">
      <c r="A747" s="14" t="str">
        <f t="shared" si="11"/>
        <v>2023Josh Banks7</v>
      </c>
      <c r="B747" s="5">
        <v>2023</v>
      </c>
      <c r="C747" s="6" t="s">
        <v>260</v>
      </c>
      <c r="D747" s="6">
        <v>126102</v>
      </c>
      <c r="E747" s="6" t="s">
        <v>269</v>
      </c>
      <c r="F747" s="7">
        <v>5</v>
      </c>
      <c r="G747" s="7">
        <v>5</v>
      </c>
      <c r="H747" s="6" t="s">
        <v>31</v>
      </c>
      <c r="I747" s="6" t="s">
        <v>34</v>
      </c>
      <c r="J747" s="18">
        <v>25</v>
      </c>
      <c r="K747" s="18">
        <v>73</v>
      </c>
      <c r="L747" s="18">
        <v>145</v>
      </c>
      <c r="M747" s="18">
        <v>7079.64</v>
      </c>
      <c r="N747" s="18">
        <v>7</v>
      </c>
      <c r="O747" s="18">
        <v>283.18560000000002</v>
      </c>
      <c r="P747" s="21">
        <v>2.92</v>
      </c>
      <c r="Q747" s="21">
        <v>1.9863013698630136</v>
      </c>
      <c r="R747" s="18">
        <v>1698.1400000000003</v>
      </c>
      <c r="S747" s="24">
        <v>0.23986247888310708</v>
      </c>
      <c r="T747" s="18">
        <v>788.06000000000029</v>
      </c>
      <c r="U747" s="24">
        <v>0.11131356961653421</v>
      </c>
      <c r="V747" s="12" cm="1">
        <f t="array" ref="V747">SUMPRODUCT((B747=$B:$B)*(M747&lt;$M:$M))+1</f>
        <v>344</v>
      </c>
    </row>
    <row r="748" spans="1:22" x14ac:dyDescent="0.2">
      <c r="A748" s="14" t="str">
        <f t="shared" si="11"/>
        <v>2023Josh Banks8</v>
      </c>
      <c r="B748" s="5">
        <v>2023</v>
      </c>
      <c r="C748" s="6" t="s">
        <v>260</v>
      </c>
      <c r="D748" s="6">
        <v>259545</v>
      </c>
      <c r="E748" s="6" t="s">
        <v>478</v>
      </c>
      <c r="F748" s="7">
        <v>5</v>
      </c>
      <c r="G748" s="7">
        <v>2</v>
      </c>
      <c r="H748" s="6" t="s">
        <v>22</v>
      </c>
      <c r="I748" s="6" t="s">
        <v>34</v>
      </c>
      <c r="J748" s="18">
        <v>8</v>
      </c>
      <c r="K748" s="18">
        <v>21</v>
      </c>
      <c r="L748" s="18">
        <v>75</v>
      </c>
      <c r="M748" s="18">
        <v>4190.3999999999996</v>
      </c>
      <c r="N748" s="18">
        <v>8</v>
      </c>
      <c r="O748" s="18">
        <v>523.79999999999995</v>
      </c>
      <c r="P748" s="21">
        <v>2.625</v>
      </c>
      <c r="Q748" s="21">
        <v>3.5714285714285716</v>
      </c>
      <c r="R748" s="18">
        <v>590.39999999999964</v>
      </c>
      <c r="S748" s="24">
        <v>0.14089347079037792</v>
      </c>
      <c r="T748" s="18">
        <v>301.82999999999964</v>
      </c>
      <c r="U748" s="24">
        <v>7.2028923253149982E-2</v>
      </c>
      <c r="V748" s="12" cm="1">
        <f t="array" ref="V748">SUMPRODUCT((B748=$B:$B)*(M748&lt;$M:$M))+1</f>
        <v>397</v>
      </c>
    </row>
    <row r="749" spans="1:22" x14ac:dyDescent="0.2">
      <c r="A749" s="14" t="str">
        <f t="shared" si="11"/>
        <v>2023Josh Banks9</v>
      </c>
      <c r="B749" s="5">
        <v>2023</v>
      </c>
      <c r="C749" s="6" t="s">
        <v>260</v>
      </c>
      <c r="D749" s="6">
        <v>915339</v>
      </c>
      <c r="E749" s="6" t="s">
        <v>479</v>
      </c>
      <c r="F749" s="7">
        <v>5</v>
      </c>
      <c r="G749" s="7">
        <v>5</v>
      </c>
      <c r="H749" s="6" t="s">
        <v>31</v>
      </c>
      <c r="I749" s="6" t="s">
        <v>34</v>
      </c>
      <c r="J749" s="18">
        <v>16</v>
      </c>
      <c r="K749" s="18">
        <v>37</v>
      </c>
      <c r="L749" s="18">
        <v>82</v>
      </c>
      <c r="M749" s="18">
        <v>4000.1439999999998</v>
      </c>
      <c r="N749" s="18">
        <v>9</v>
      </c>
      <c r="O749" s="18">
        <v>250.00899999999999</v>
      </c>
      <c r="P749" s="21">
        <v>2.3125</v>
      </c>
      <c r="Q749" s="21">
        <v>2.2162162162162162</v>
      </c>
      <c r="R749" s="18">
        <v>890.89399999999978</v>
      </c>
      <c r="S749" s="24">
        <v>0.22271548224263923</v>
      </c>
      <c r="T749" s="18">
        <v>318.4939999999998</v>
      </c>
      <c r="U749" s="24">
        <v>7.96206336571883E-2</v>
      </c>
      <c r="V749" s="12" cm="1">
        <f t="array" ref="V749">SUMPRODUCT((B749=$B:$B)*(M749&lt;$M:$M))+1</f>
        <v>402</v>
      </c>
    </row>
    <row r="750" spans="1:22" x14ac:dyDescent="0.2">
      <c r="A750" s="14" t="str">
        <f t="shared" si="11"/>
        <v>2023Josh Banks10</v>
      </c>
      <c r="B750" s="5">
        <v>2023</v>
      </c>
      <c r="C750" s="6" t="s">
        <v>260</v>
      </c>
      <c r="D750" s="6">
        <v>122003</v>
      </c>
      <c r="E750" s="6" t="s">
        <v>272</v>
      </c>
      <c r="F750" s="7">
        <v>5</v>
      </c>
      <c r="G750" s="7">
        <v>5</v>
      </c>
      <c r="H750" s="6" t="s">
        <v>31</v>
      </c>
      <c r="I750" s="6" t="s">
        <v>34</v>
      </c>
      <c r="J750" s="18">
        <v>5</v>
      </c>
      <c r="K750" s="18">
        <v>17</v>
      </c>
      <c r="L750" s="18">
        <v>56</v>
      </c>
      <c r="M750" s="18">
        <v>3206.752</v>
      </c>
      <c r="N750" s="18">
        <v>10</v>
      </c>
      <c r="O750" s="18">
        <v>641.35040000000004</v>
      </c>
      <c r="P750" s="21">
        <v>3.4</v>
      </c>
      <c r="Q750" s="21">
        <v>3.2941176470588234</v>
      </c>
      <c r="R750" s="18">
        <v>375.25199999999995</v>
      </c>
      <c r="S750" s="24">
        <v>0.11701933919430002</v>
      </c>
      <c r="T750" s="18">
        <v>189.85199999999995</v>
      </c>
      <c r="U750" s="24">
        <v>5.9203829918871166E-2</v>
      </c>
      <c r="V750" s="12" cm="1">
        <f t="array" ref="V750">SUMPRODUCT((B750=$B:$B)*(M750&lt;$M:$M))+1</f>
        <v>427</v>
      </c>
    </row>
    <row r="751" spans="1:22" x14ac:dyDescent="0.2">
      <c r="A751" s="14" t="str">
        <f t="shared" si="11"/>
        <v>2023Josh Banks11</v>
      </c>
      <c r="B751" s="5">
        <v>2023</v>
      </c>
      <c r="C751" s="6" t="s">
        <v>260</v>
      </c>
      <c r="D751" s="6">
        <v>998890</v>
      </c>
      <c r="E751" s="6" t="s">
        <v>267</v>
      </c>
      <c r="F751" s="7">
        <v>5</v>
      </c>
      <c r="G751" s="7">
        <v>5</v>
      </c>
      <c r="H751" s="6" t="s">
        <v>31</v>
      </c>
      <c r="I751" s="6" t="s">
        <v>34</v>
      </c>
      <c r="J751" s="18">
        <v>8</v>
      </c>
      <c r="K751" s="18">
        <v>23</v>
      </c>
      <c r="L751" s="18">
        <v>63</v>
      </c>
      <c r="M751" s="18">
        <v>3091.4960000000001</v>
      </c>
      <c r="N751" s="18">
        <v>11</v>
      </c>
      <c r="O751" s="18">
        <v>386.43700000000001</v>
      </c>
      <c r="P751" s="21">
        <v>2.875</v>
      </c>
      <c r="Q751" s="21">
        <v>2.7391304347826089</v>
      </c>
      <c r="R751" s="18">
        <v>681.49600000000009</v>
      </c>
      <c r="S751" s="24">
        <v>0.22044214192740347</v>
      </c>
      <c r="T751" s="18">
        <v>389.89600000000007</v>
      </c>
      <c r="U751" s="24">
        <v>0.12611887578052827</v>
      </c>
      <c r="V751" s="12" cm="1">
        <f t="array" ref="V751">SUMPRODUCT((B751=$B:$B)*(M751&lt;$M:$M))+1</f>
        <v>431</v>
      </c>
    </row>
    <row r="752" spans="1:22" x14ac:dyDescent="0.2">
      <c r="A752" s="14" t="str">
        <f t="shared" si="11"/>
        <v>2023Josh Banks12</v>
      </c>
      <c r="B752" s="5">
        <v>2023</v>
      </c>
      <c r="C752" s="6" t="s">
        <v>260</v>
      </c>
      <c r="D752" s="6">
        <v>811025</v>
      </c>
      <c r="E752" s="6" t="s">
        <v>229</v>
      </c>
      <c r="F752" s="7">
        <v>5</v>
      </c>
      <c r="G752" s="7">
        <v>4</v>
      </c>
      <c r="H752" s="6" t="s">
        <v>22</v>
      </c>
      <c r="I752" s="6" t="s">
        <v>34</v>
      </c>
      <c r="J752" s="18">
        <v>20</v>
      </c>
      <c r="K752" s="18">
        <v>42</v>
      </c>
      <c r="L752" s="18">
        <v>78</v>
      </c>
      <c r="M752" s="18">
        <v>3072.96</v>
      </c>
      <c r="N752" s="18">
        <v>12</v>
      </c>
      <c r="O752" s="18">
        <v>153.648</v>
      </c>
      <c r="P752" s="21">
        <v>2.1</v>
      </c>
      <c r="Q752" s="21">
        <v>1.8571428571428572</v>
      </c>
      <c r="R752" s="18">
        <v>432.96000000000004</v>
      </c>
      <c r="S752" s="24">
        <v>0.14089347079037801</v>
      </c>
      <c r="T752" s="18">
        <v>-277.43999999999994</v>
      </c>
      <c r="U752" s="24">
        <v>-9.0284286160574795E-2</v>
      </c>
      <c r="V752" s="12" cm="1">
        <f t="array" ref="V752">SUMPRODUCT((B752=$B:$B)*(M752&lt;$M:$M))+1</f>
        <v>432</v>
      </c>
    </row>
    <row r="753" spans="1:22" x14ac:dyDescent="0.2">
      <c r="A753" s="14" t="str">
        <f t="shared" si="11"/>
        <v>2023Josh Banks13</v>
      </c>
      <c r="B753" s="5">
        <v>2023</v>
      </c>
      <c r="C753" s="6" t="s">
        <v>260</v>
      </c>
      <c r="D753" s="6">
        <v>127511</v>
      </c>
      <c r="E753" s="6" t="s">
        <v>265</v>
      </c>
      <c r="F753" s="7">
        <v>5</v>
      </c>
      <c r="G753" s="7">
        <v>5</v>
      </c>
      <c r="H753" s="6" t="s">
        <v>31</v>
      </c>
      <c r="I753" s="6" t="s">
        <v>34</v>
      </c>
      <c r="J753" s="18">
        <v>36</v>
      </c>
      <c r="K753" s="18">
        <v>36</v>
      </c>
      <c r="L753" s="18">
        <v>54</v>
      </c>
      <c r="M753" s="18">
        <v>2446.768</v>
      </c>
      <c r="N753" s="18">
        <v>13</v>
      </c>
      <c r="O753" s="18">
        <v>67.965777777777774</v>
      </c>
      <c r="P753" s="21">
        <v>1</v>
      </c>
      <c r="Q753" s="21">
        <v>1.5</v>
      </c>
      <c r="R753" s="18">
        <v>521.01800000000003</v>
      </c>
      <c r="S753" s="24">
        <v>0.21294131687188977</v>
      </c>
      <c r="T753" s="18">
        <v>-710.18200000000002</v>
      </c>
      <c r="U753" s="24">
        <v>-0.29025310123395437</v>
      </c>
      <c r="V753" s="12" cm="1">
        <f t="array" ref="V753">SUMPRODUCT((B753=$B:$B)*(M753&lt;$M:$M))+1</f>
        <v>443</v>
      </c>
    </row>
    <row r="754" spans="1:22" x14ac:dyDescent="0.2">
      <c r="A754" s="14" t="str">
        <f t="shared" si="11"/>
        <v>2023Josh Banks14</v>
      </c>
      <c r="B754" s="5">
        <v>2023</v>
      </c>
      <c r="C754" s="6" t="s">
        <v>260</v>
      </c>
      <c r="D754" s="6">
        <v>234303</v>
      </c>
      <c r="E754" s="6" t="s">
        <v>273</v>
      </c>
      <c r="F754" s="7">
        <v>5</v>
      </c>
      <c r="G754" s="7">
        <v>5</v>
      </c>
      <c r="H754" s="6" t="s">
        <v>31</v>
      </c>
      <c r="I754" s="6" t="s">
        <v>34</v>
      </c>
      <c r="J754" s="18">
        <v>3</v>
      </c>
      <c r="K754" s="18">
        <v>12</v>
      </c>
      <c r="L754" s="18">
        <v>29</v>
      </c>
      <c r="M754" s="18">
        <v>1790.1679999999999</v>
      </c>
      <c r="N754" s="18">
        <v>14</v>
      </c>
      <c r="O754" s="18">
        <v>596.72266666666667</v>
      </c>
      <c r="P754" s="21">
        <v>4</v>
      </c>
      <c r="Q754" s="21">
        <v>2.4166666666666665</v>
      </c>
      <c r="R754" s="18">
        <v>352.66799999999989</v>
      </c>
      <c r="S754" s="24">
        <v>0.197002739407698</v>
      </c>
      <c r="T754" s="18">
        <v>239.26799999999989</v>
      </c>
      <c r="U754" s="24">
        <v>0.13365672942427745</v>
      </c>
      <c r="V754" s="12" cm="1">
        <f t="array" ref="V754">SUMPRODUCT((B754=$B:$B)*(M754&lt;$M:$M))+1</f>
        <v>466</v>
      </c>
    </row>
    <row r="755" spans="1:22" x14ac:dyDescent="0.2">
      <c r="A755" s="14" t="str">
        <f t="shared" si="11"/>
        <v>2023Josh Banks15</v>
      </c>
      <c r="B755" s="5">
        <v>2023</v>
      </c>
      <c r="C755" s="6" t="s">
        <v>260</v>
      </c>
      <c r="D755" s="6">
        <v>707741</v>
      </c>
      <c r="E755" s="6" t="s">
        <v>271</v>
      </c>
      <c r="F755" s="7">
        <v>5</v>
      </c>
      <c r="G755" s="7">
        <v>5</v>
      </c>
      <c r="H755" s="6" t="s">
        <v>31</v>
      </c>
      <c r="I755" s="6" t="s">
        <v>34</v>
      </c>
      <c r="J755" s="18">
        <v>5</v>
      </c>
      <c r="K755" s="18">
        <v>14</v>
      </c>
      <c r="L755" s="18">
        <v>47</v>
      </c>
      <c r="M755" s="18">
        <v>1784.424</v>
      </c>
      <c r="N755" s="18">
        <v>15</v>
      </c>
      <c r="O755" s="18">
        <v>356.88479999999998</v>
      </c>
      <c r="P755" s="21">
        <v>2.8</v>
      </c>
      <c r="Q755" s="21">
        <v>3.3571428571428572</v>
      </c>
      <c r="R755" s="18">
        <v>393.67399999999998</v>
      </c>
      <c r="S755" s="24">
        <v>0.22061684891034866</v>
      </c>
      <c r="T755" s="18">
        <v>211.87399999999997</v>
      </c>
      <c r="U755" s="24">
        <v>0.11873523333019505</v>
      </c>
      <c r="V755" s="12" cm="1">
        <f t="array" ref="V755">SUMPRODUCT((B755=$B:$B)*(M755&lt;$M:$M))+1</f>
        <v>467</v>
      </c>
    </row>
    <row r="756" spans="1:22" x14ac:dyDescent="0.2">
      <c r="A756" s="14" t="str">
        <f t="shared" si="11"/>
        <v>2023Josh Banks16</v>
      </c>
      <c r="B756" s="5">
        <v>2023</v>
      </c>
      <c r="C756" s="6" t="s">
        <v>260</v>
      </c>
      <c r="D756" s="6">
        <v>703561</v>
      </c>
      <c r="E756" s="6" t="s">
        <v>480</v>
      </c>
      <c r="F756" s="7">
        <v>5</v>
      </c>
      <c r="G756" s="7">
        <v>5</v>
      </c>
      <c r="H756" s="6" t="s">
        <v>31</v>
      </c>
      <c r="I756" s="6" t="s">
        <v>34</v>
      </c>
      <c r="J756" s="18">
        <v>3</v>
      </c>
      <c r="K756" s="18">
        <v>7</v>
      </c>
      <c r="L756" s="18">
        <v>21</v>
      </c>
      <c r="M756" s="18">
        <v>1247.8320000000001</v>
      </c>
      <c r="N756" s="18">
        <v>16</v>
      </c>
      <c r="O756" s="18">
        <v>415.94400000000002</v>
      </c>
      <c r="P756" s="21">
        <v>2.3333333333333335</v>
      </c>
      <c r="Q756" s="21">
        <v>3</v>
      </c>
      <c r="R756" s="18">
        <v>412.83200000000011</v>
      </c>
      <c r="S756" s="24">
        <v>0.33083940786900806</v>
      </c>
      <c r="T756" s="18">
        <v>305.43200000000013</v>
      </c>
      <c r="U756" s="24">
        <v>0.24477012931227929</v>
      </c>
      <c r="V756" s="12" cm="1">
        <f t="array" ref="V756">SUMPRODUCT((B756=$B:$B)*(M756&lt;$M:$M))+1</f>
        <v>483</v>
      </c>
    </row>
    <row r="757" spans="1:22" x14ac:dyDescent="0.2">
      <c r="A757" s="14" t="str">
        <f t="shared" si="11"/>
        <v>2023Josh Banks17</v>
      </c>
      <c r="B757" s="5">
        <v>2023</v>
      </c>
      <c r="C757" s="6" t="s">
        <v>260</v>
      </c>
      <c r="D757" s="6">
        <v>648045</v>
      </c>
      <c r="E757" s="6" t="s">
        <v>56</v>
      </c>
      <c r="F757" s="7">
        <v>5</v>
      </c>
      <c r="G757" s="7">
        <v>5</v>
      </c>
      <c r="H757" s="6" t="s">
        <v>22</v>
      </c>
      <c r="I757" s="6" t="s">
        <v>34</v>
      </c>
      <c r="J757" s="18">
        <v>9</v>
      </c>
      <c r="K757" s="18">
        <v>14</v>
      </c>
      <c r="L757" s="18">
        <v>23</v>
      </c>
      <c r="M757" s="18">
        <v>661.41600000000005</v>
      </c>
      <c r="N757" s="18">
        <v>17</v>
      </c>
      <c r="O757" s="18">
        <v>73.490666666666669</v>
      </c>
      <c r="P757" s="21">
        <v>1.5555555555555556</v>
      </c>
      <c r="Q757" s="21">
        <v>1.6428571428571428</v>
      </c>
      <c r="R757" s="18">
        <v>150.41600000000005</v>
      </c>
      <c r="S757" s="24">
        <v>0.22741512149690973</v>
      </c>
      <c r="T757" s="18">
        <v>-163.38399999999996</v>
      </c>
      <c r="U757" s="24">
        <v>-0.24702154166213086</v>
      </c>
      <c r="V757" s="12" cm="1">
        <f t="array" ref="V757">SUMPRODUCT((B757=$B:$B)*(M757&lt;$M:$M))+1</f>
        <v>500</v>
      </c>
    </row>
    <row r="758" spans="1:22" x14ac:dyDescent="0.2">
      <c r="A758" s="14" t="str">
        <f t="shared" si="11"/>
        <v>2023Josh Banks18</v>
      </c>
      <c r="B758" s="5">
        <v>2023</v>
      </c>
      <c r="C758" s="6" t="s">
        <v>260</v>
      </c>
      <c r="D758" s="6">
        <v>476374</v>
      </c>
      <c r="E758" s="6" t="s">
        <v>270</v>
      </c>
      <c r="F758" s="7">
        <v>5</v>
      </c>
      <c r="G758" s="7">
        <v>5</v>
      </c>
      <c r="H758" s="6" t="s">
        <v>31</v>
      </c>
      <c r="I758" s="6" t="s">
        <v>34</v>
      </c>
      <c r="J758" s="18">
        <v>7</v>
      </c>
      <c r="K758" s="18">
        <v>12</v>
      </c>
      <c r="L758" s="18">
        <v>12</v>
      </c>
      <c r="M758" s="18">
        <v>634.30399999999997</v>
      </c>
      <c r="N758" s="18">
        <v>18</v>
      </c>
      <c r="O758" s="18">
        <v>90.614857142857133</v>
      </c>
      <c r="P758" s="21">
        <v>1.7142857142857142</v>
      </c>
      <c r="Q758" s="21">
        <v>1</v>
      </c>
      <c r="R758" s="18">
        <v>113.80399999999997</v>
      </c>
      <c r="S758" s="24">
        <v>0.17941554838058718</v>
      </c>
      <c r="T758" s="18">
        <v>-131.59600000000003</v>
      </c>
      <c r="U758" s="24">
        <v>-0.20746519019271523</v>
      </c>
      <c r="V758" s="12" cm="1">
        <f t="array" ref="V758">SUMPRODUCT((B758=$B:$B)*(M758&lt;$M:$M))+1</f>
        <v>502</v>
      </c>
    </row>
    <row r="759" spans="1:22" x14ac:dyDescent="0.2">
      <c r="A759" s="14" t="str">
        <f t="shared" si="11"/>
        <v>2023Josh Banks19</v>
      </c>
      <c r="B759" s="5">
        <v>2023</v>
      </c>
      <c r="C759" s="6" t="s">
        <v>260</v>
      </c>
      <c r="D759" s="6">
        <v>714082</v>
      </c>
      <c r="E759" s="6" t="s">
        <v>268</v>
      </c>
      <c r="F759" s="7">
        <v>5</v>
      </c>
      <c r="G759" s="7">
        <v>5</v>
      </c>
      <c r="H759" s="6" t="s">
        <v>31</v>
      </c>
      <c r="I759" s="6" t="s">
        <v>34</v>
      </c>
      <c r="J759" s="18">
        <v>5</v>
      </c>
      <c r="K759" s="18">
        <v>7</v>
      </c>
      <c r="L759" s="18">
        <v>10</v>
      </c>
      <c r="M759" s="18">
        <v>549.52</v>
      </c>
      <c r="N759" s="18">
        <v>19</v>
      </c>
      <c r="O759" s="18">
        <v>109.904</v>
      </c>
      <c r="P759" s="21">
        <v>1.4</v>
      </c>
      <c r="Q759" s="21">
        <v>1.4285714285714286</v>
      </c>
      <c r="R759" s="18">
        <v>121.01999999999998</v>
      </c>
      <c r="S759" s="24">
        <v>0.22022856310962291</v>
      </c>
      <c r="T759" s="18">
        <v>-52.380000000000024</v>
      </c>
      <c r="U759" s="24">
        <v>-9.5319551608676709E-2</v>
      </c>
      <c r="V759" s="12" cm="1">
        <f t="array" ref="V759">SUMPRODUCT((B759=$B:$B)*(M759&lt;$M:$M))+1</f>
        <v>505</v>
      </c>
    </row>
    <row r="760" spans="1:22" x14ac:dyDescent="0.2">
      <c r="A760" s="14" t="str">
        <f t="shared" si="11"/>
        <v>2023Katie Sweeney1</v>
      </c>
      <c r="B760" s="5">
        <v>2023</v>
      </c>
      <c r="C760" s="6" t="s">
        <v>274</v>
      </c>
      <c r="D760" s="6">
        <v>495647</v>
      </c>
      <c r="E760" s="6" t="s">
        <v>137</v>
      </c>
      <c r="F760" s="7">
        <v>4</v>
      </c>
      <c r="G760" s="7">
        <v>4</v>
      </c>
      <c r="H760" s="6" t="s">
        <v>22</v>
      </c>
      <c r="I760" s="6" t="s">
        <v>29</v>
      </c>
      <c r="J760" s="18">
        <v>120</v>
      </c>
      <c r="K760" s="18">
        <v>274</v>
      </c>
      <c r="L760" s="18">
        <v>958</v>
      </c>
      <c r="M760" s="18">
        <v>44680.0308</v>
      </c>
      <c r="N760" s="18">
        <v>1</v>
      </c>
      <c r="O760" s="18">
        <v>372.33359000000002</v>
      </c>
      <c r="P760" s="21">
        <v>2.2833333333333332</v>
      </c>
      <c r="Q760" s="21">
        <v>3.4963503649635035</v>
      </c>
      <c r="R760" s="18">
        <v>6823.5308000000005</v>
      </c>
      <c r="S760" s="24">
        <v>0.15271992158071657</v>
      </c>
      <c r="T760" s="18">
        <v>3191.5308000000005</v>
      </c>
      <c r="U760" s="24">
        <v>7.1430810204365397E-2</v>
      </c>
      <c r="V760" s="12" cm="1">
        <f t="array" ref="V760">SUMPRODUCT((B760=$B:$B)*(M760&lt;$M:$M))+1</f>
        <v>140</v>
      </c>
    </row>
    <row r="761" spans="1:22" x14ac:dyDescent="0.2">
      <c r="A761" s="14" t="str">
        <f t="shared" si="11"/>
        <v>2023Katie Sweeney2</v>
      </c>
      <c r="B761" s="5">
        <v>2023</v>
      </c>
      <c r="C761" s="6" t="s">
        <v>274</v>
      </c>
      <c r="D761" s="6">
        <v>648045</v>
      </c>
      <c r="E761" s="6" t="s">
        <v>56</v>
      </c>
      <c r="F761" s="7">
        <v>4</v>
      </c>
      <c r="G761" s="7">
        <v>5</v>
      </c>
      <c r="H761" s="6" t="s">
        <v>22</v>
      </c>
      <c r="I761" s="6" t="s">
        <v>29</v>
      </c>
      <c r="J761" s="18">
        <v>59</v>
      </c>
      <c r="K761" s="18">
        <v>225</v>
      </c>
      <c r="L761" s="18">
        <v>928</v>
      </c>
      <c r="M761" s="18">
        <v>43668.576000000001</v>
      </c>
      <c r="N761" s="18">
        <v>2</v>
      </c>
      <c r="O761" s="18">
        <v>740.14535593220342</v>
      </c>
      <c r="P761" s="21">
        <v>3.8135593220338984</v>
      </c>
      <c r="Q761" s="21">
        <v>4.1244444444444444</v>
      </c>
      <c r="R761" s="18">
        <v>10712.326000000001</v>
      </c>
      <c r="S761" s="24">
        <v>0.24530971653392133</v>
      </c>
      <c r="T761" s="18">
        <v>8837.3260000000009</v>
      </c>
      <c r="U761" s="24">
        <v>0.20237266266708584</v>
      </c>
      <c r="V761" s="12" cm="1">
        <f t="array" ref="V761">SUMPRODUCT((B761=$B:$B)*(M761&lt;$M:$M))+1</f>
        <v>142</v>
      </c>
    </row>
    <row r="762" spans="1:22" x14ac:dyDescent="0.2">
      <c r="A762" s="14" t="str">
        <f t="shared" si="11"/>
        <v>2023Katie Sweeney3</v>
      </c>
      <c r="B762" s="5">
        <v>2023</v>
      </c>
      <c r="C762" s="6" t="s">
        <v>274</v>
      </c>
      <c r="D762" s="6">
        <v>964263</v>
      </c>
      <c r="E762" s="6" t="s">
        <v>275</v>
      </c>
      <c r="F762" s="7">
        <v>4</v>
      </c>
      <c r="G762" s="7">
        <v>3</v>
      </c>
      <c r="H762" s="6" t="s">
        <v>22</v>
      </c>
      <c r="I762" s="6" t="s">
        <v>29</v>
      </c>
      <c r="J762" s="18">
        <v>106</v>
      </c>
      <c r="K762" s="18">
        <v>263</v>
      </c>
      <c r="L762" s="18">
        <v>1214</v>
      </c>
      <c r="M762" s="18">
        <v>40406.864800000003</v>
      </c>
      <c r="N762" s="18">
        <v>3</v>
      </c>
      <c r="O762" s="18">
        <v>381.1968377358491</v>
      </c>
      <c r="P762" s="21">
        <v>2.4811320754716979</v>
      </c>
      <c r="Q762" s="21">
        <v>4.6159695817490496</v>
      </c>
      <c r="R762" s="18">
        <v>4783.614800000003</v>
      </c>
      <c r="S762" s="24">
        <v>0.11838619065540573</v>
      </c>
      <c r="T762" s="18">
        <v>1556.614800000003</v>
      </c>
      <c r="U762" s="24">
        <v>3.8523523359327863E-2</v>
      </c>
      <c r="V762" s="12" cm="1">
        <f t="array" ref="V762">SUMPRODUCT((B762=$B:$B)*(M762&lt;$M:$M))+1</f>
        <v>152</v>
      </c>
    </row>
    <row r="763" spans="1:22" x14ac:dyDescent="0.2">
      <c r="A763" s="14" t="str">
        <f t="shared" si="11"/>
        <v>2023Katie Sweeney4</v>
      </c>
      <c r="B763" s="5">
        <v>2023</v>
      </c>
      <c r="C763" s="6" t="s">
        <v>274</v>
      </c>
      <c r="D763" s="6">
        <v>633660</v>
      </c>
      <c r="E763" s="6" t="s">
        <v>280</v>
      </c>
      <c r="F763" s="7">
        <v>4</v>
      </c>
      <c r="G763" s="7">
        <v>4</v>
      </c>
      <c r="H763" s="6" t="s">
        <v>31</v>
      </c>
      <c r="I763" s="6" t="s">
        <v>29</v>
      </c>
      <c r="J763" s="18">
        <v>96</v>
      </c>
      <c r="K763" s="18">
        <v>300</v>
      </c>
      <c r="L763" s="18">
        <v>988</v>
      </c>
      <c r="M763" s="18">
        <v>36742.872000000003</v>
      </c>
      <c r="N763" s="18">
        <v>4</v>
      </c>
      <c r="O763" s="18">
        <v>382.73825000000005</v>
      </c>
      <c r="P763" s="21">
        <v>3.125</v>
      </c>
      <c r="Q763" s="21">
        <v>3.2933333333333334</v>
      </c>
      <c r="R763" s="18">
        <v>-2573.127999999997</v>
      </c>
      <c r="S763" s="24">
        <v>-7.0030671527255589E-2</v>
      </c>
      <c r="T763" s="18">
        <v>-5555.127999999997</v>
      </c>
      <c r="U763" s="24">
        <v>-0.15118927012564495</v>
      </c>
      <c r="V763" s="12" cm="1">
        <f t="array" ref="V763">SUMPRODUCT((B763=$B:$B)*(M763&lt;$M:$M))+1</f>
        <v>159</v>
      </c>
    </row>
    <row r="764" spans="1:22" x14ac:dyDescent="0.2">
      <c r="A764" s="14" t="str">
        <f t="shared" si="11"/>
        <v>2023Katie Sweeney5</v>
      </c>
      <c r="B764" s="5">
        <v>2023</v>
      </c>
      <c r="C764" s="6" t="s">
        <v>274</v>
      </c>
      <c r="D764" s="6">
        <v>193040</v>
      </c>
      <c r="E764" s="6" t="s">
        <v>277</v>
      </c>
      <c r="F764" s="7">
        <v>4</v>
      </c>
      <c r="G764" s="7">
        <v>4</v>
      </c>
      <c r="H764" s="6" t="s">
        <v>31</v>
      </c>
      <c r="I764" s="6" t="s">
        <v>29</v>
      </c>
      <c r="J764" s="18">
        <v>56</v>
      </c>
      <c r="K764" s="18">
        <v>212</v>
      </c>
      <c r="L764" s="18">
        <v>863</v>
      </c>
      <c r="M764" s="18">
        <v>35234.052000000003</v>
      </c>
      <c r="N764" s="18">
        <v>5</v>
      </c>
      <c r="O764" s="18">
        <v>629.17950000000008</v>
      </c>
      <c r="P764" s="21">
        <v>3.7857142857142856</v>
      </c>
      <c r="Q764" s="21">
        <v>4.0707547169811322</v>
      </c>
      <c r="R764" s="18">
        <v>4086.5520000000033</v>
      </c>
      <c r="S764" s="24">
        <v>0.11598302687411606</v>
      </c>
      <c r="T764" s="18">
        <v>2310.5520000000033</v>
      </c>
      <c r="U764" s="24">
        <v>6.5577243287260945E-2</v>
      </c>
      <c r="V764" s="12" cm="1">
        <f t="array" ref="V764">SUMPRODUCT((B764=$B:$B)*(M764&lt;$M:$M))+1</f>
        <v>162</v>
      </c>
    </row>
    <row r="765" spans="1:22" x14ac:dyDescent="0.2">
      <c r="A765" s="14" t="str">
        <f t="shared" si="11"/>
        <v>2023Katie Sweeney6</v>
      </c>
      <c r="B765" s="5">
        <v>2023</v>
      </c>
      <c r="C765" s="6" t="s">
        <v>274</v>
      </c>
      <c r="D765" s="6">
        <v>481214</v>
      </c>
      <c r="E765" s="6" t="s">
        <v>131</v>
      </c>
      <c r="F765" s="7">
        <v>4</v>
      </c>
      <c r="G765" s="7">
        <v>4</v>
      </c>
      <c r="H765" s="6" t="s">
        <v>22</v>
      </c>
      <c r="I765" s="6" t="s">
        <v>29</v>
      </c>
      <c r="J765" s="18">
        <v>54</v>
      </c>
      <c r="K765" s="18">
        <v>154</v>
      </c>
      <c r="L765" s="18">
        <v>751</v>
      </c>
      <c r="M765" s="18">
        <v>31378.543000000001</v>
      </c>
      <c r="N765" s="18">
        <v>6</v>
      </c>
      <c r="O765" s="18">
        <v>581.08412962962962</v>
      </c>
      <c r="P765" s="21">
        <v>2.8518518518518516</v>
      </c>
      <c r="Q765" s="21">
        <v>4.8766233766233764</v>
      </c>
      <c r="R765" s="18">
        <v>4539.5430000000015</v>
      </c>
      <c r="S765" s="24">
        <v>0.14467029269013545</v>
      </c>
      <c r="T765" s="18">
        <v>2874.0430000000015</v>
      </c>
      <c r="U765" s="24">
        <v>9.1592621110546821E-2</v>
      </c>
      <c r="V765" s="12" cm="1">
        <f t="array" ref="V765">SUMPRODUCT((B765=$B:$B)*(M765&lt;$M:$M))+1</f>
        <v>173</v>
      </c>
    </row>
    <row r="766" spans="1:22" x14ac:dyDescent="0.2">
      <c r="A766" s="14" t="str">
        <f t="shared" si="11"/>
        <v>2023Katie Sweeney7</v>
      </c>
      <c r="B766" s="5">
        <v>2023</v>
      </c>
      <c r="C766" s="6" t="s">
        <v>274</v>
      </c>
      <c r="D766" s="6">
        <v>551787</v>
      </c>
      <c r="E766" s="6" t="s">
        <v>279</v>
      </c>
      <c r="F766" s="7">
        <v>4</v>
      </c>
      <c r="G766" s="7">
        <v>4</v>
      </c>
      <c r="H766" s="6" t="s">
        <v>31</v>
      </c>
      <c r="I766" s="6" t="s">
        <v>29</v>
      </c>
      <c r="J766" s="18">
        <v>51</v>
      </c>
      <c r="K766" s="18">
        <v>136</v>
      </c>
      <c r="L766" s="18">
        <v>608</v>
      </c>
      <c r="M766" s="18">
        <v>29276.736000000001</v>
      </c>
      <c r="N766" s="18">
        <v>7</v>
      </c>
      <c r="O766" s="18">
        <v>574.05364705882357</v>
      </c>
      <c r="P766" s="21">
        <v>2.6666666666666665</v>
      </c>
      <c r="Q766" s="21">
        <v>4.4705882352941178</v>
      </c>
      <c r="R766" s="18">
        <v>6860.2360000000008</v>
      </c>
      <c r="S766" s="24">
        <v>0.2343237989371493</v>
      </c>
      <c r="T766" s="18">
        <v>5297.7360000000008</v>
      </c>
      <c r="U766" s="24">
        <v>0.1809537784539916</v>
      </c>
      <c r="V766" s="12" cm="1">
        <f t="array" ref="V766">SUMPRODUCT((B766=$B:$B)*(M766&lt;$M:$M))+1</f>
        <v>180</v>
      </c>
    </row>
    <row r="767" spans="1:22" x14ac:dyDescent="0.2">
      <c r="A767" s="14" t="str">
        <f t="shared" si="11"/>
        <v>2023Katie Sweeney8</v>
      </c>
      <c r="B767" s="5">
        <v>2023</v>
      </c>
      <c r="C767" s="6" t="s">
        <v>274</v>
      </c>
      <c r="D767" s="6">
        <v>131289</v>
      </c>
      <c r="E767" s="6" t="s">
        <v>278</v>
      </c>
      <c r="F767" s="7">
        <v>4</v>
      </c>
      <c r="G767" s="7">
        <v>4</v>
      </c>
      <c r="H767" s="6" t="s">
        <v>31</v>
      </c>
      <c r="I767" s="6" t="s">
        <v>29</v>
      </c>
      <c r="J767" s="18">
        <v>39</v>
      </c>
      <c r="K767" s="18">
        <v>138</v>
      </c>
      <c r="L767" s="18">
        <v>548</v>
      </c>
      <c r="M767" s="18">
        <v>26200.796399999999</v>
      </c>
      <c r="N767" s="18">
        <v>8</v>
      </c>
      <c r="O767" s="18">
        <v>671.81529230769229</v>
      </c>
      <c r="P767" s="21">
        <v>3.5384615384615383</v>
      </c>
      <c r="Q767" s="21">
        <v>3.9710144927536231</v>
      </c>
      <c r="R767" s="18">
        <v>5446.0463999999993</v>
      </c>
      <c r="S767" s="24">
        <v>0.20785804816223066</v>
      </c>
      <c r="T767" s="18">
        <v>4216.5463999999993</v>
      </c>
      <c r="U767" s="24">
        <v>0.16093199365497146</v>
      </c>
      <c r="V767" s="12" cm="1">
        <f t="array" ref="V767">SUMPRODUCT((B767=$B:$B)*(M767&lt;$M:$M))+1</f>
        <v>189</v>
      </c>
    </row>
    <row r="768" spans="1:22" x14ac:dyDescent="0.2">
      <c r="A768" s="14" t="str">
        <f t="shared" si="11"/>
        <v>2023Katie Sweeney9</v>
      </c>
      <c r="B768" s="5">
        <v>2023</v>
      </c>
      <c r="C768" s="6" t="s">
        <v>274</v>
      </c>
      <c r="D768" s="6">
        <v>428625</v>
      </c>
      <c r="E768" s="6" t="s">
        <v>281</v>
      </c>
      <c r="F768" s="7">
        <v>4</v>
      </c>
      <c r="G768" s="7">
        <v>4</v>
      </c>
      <c r="H768" s="6" t="s">
        <v>31</v>
      </c>
      <c r="I768" s="6" t="s">
        <v>29</v>
      </c>
      <c r="J768" s="18">
        <v>56</v>
      </c>
      <c r="K768" s="18">
        <v>136</v>
      </c>
      <c r="L768" s="18">
        <v>603</v>
      </c>
      <c r="M768" s="18">
        <v>21738.25</v>
      </c>
      <c r="N768" s="18">
        <v>9</v>
      </c>
      <c r="O768" s="18">
        <v>388.18303571428572</v>
      </c>
      <c r="P768" s="21">
        <v>2.4285714285714284</v>
      </c>
      <c r="Q768" s="21">
        <v>4.4338235294117645</v>
      </c>
      <c r="R768" s="18">
        <v>0</v>
      </c>
      <c r="S768" s="24">
        <v>0</v>
      </c>
      <c r="T768" s="18">
        <v>-1702.5</v>
      </c>
      <c r="U768" s="24">
        <v>-7.831817188596138E-2</v>
      </c>
      <c r="V768" s="12" cm="1">
        <f t="array" ref="V768">SUMPRODUCT((B768=$B:$B)*(M768&lt;$M:$M))+1</f>
        <v>205</v>
      </c>
    </row>
    <row r="769" spans="1:22" x14ac:dyDescent="0.2">
      <c r="A769" s="14" t="str">
        <f t="shared" si="11"/>
        <v>2023Katie Sweeney10</v>
      </c>
      <c r="B769" s="5">
        <v>2023</v>
      </c>
      <c r="C769" s="6" t="s">
        <v>274</v>
      </c>
      <c r="D769" s="6">
        <v>743099</v>
      </c>
      <c r="E769" s="6" t="s">
        <v>191</v>
      </c>
      <c r="F769" s="7">
        <v>4</v>
      </c>
      <c r="G769" s="7">
        <v>4</v>
      </c>
      <c r="H769" s="6" t="s">
        <v>22</v>
      </c>
      <c r="I769" s="6" t="s">
        <v>29</v>
      </c>
      <c r="J769" s="18">
        <v>119</v>
      </c>
      <c r="K769" s="18">
        <v>182</v>
      </c>
      <c r="L769" s="18">
        <v>485</v>
      </c>
      <c r="M769" s="18">
        <v>21355.616999999998</v>
      </c>
      <c r="N769" s="18">
        <v>10</v>
      </c>
      <c r="O769" s="18">
        <v>179.45896638655461</v>
      </c>
      <c r="P769" s="21">
        <v>1.5294117647058822</v>
      </c>
      <c r="Q769" s="21">
        <v>2.6648351648351647</v>
      </c>
      <c r="R769" s="18">
        <v>3008.8669999999984</v>
      </c>
      <c r="S769" s="24">
        <v>0.14089347079037795</v>
      </c>
      <c r="T769" s="18">
        <v>-505.13300000000163</v>
      </c>
      <c r="U769" s="24">
        <v>-2.3653402287557492E-2</v>
      </c>
      <c r="V769" s="12" cm="1">
        <f t="array" ref="V769">SUMPRODUCT((B769=$B:$B)*(M769&lt;$M:$M))+1</f>
        <v>207</v>
      </c>
    </row>
    <row r="770" spans="1:22" x14ac:dyDescent="0.2">
      <c r="A770" s="14" t="str">
        <f t="shared" ref="A770:A833" si="12">B770&amp;C770&amp;N770</f>
        <v>2023Katie Sweeney11</v>
      </c>
      <c r="B770" s="5">
        <v>2023</v>
      </c>
      <c r="C770" s="6" t="s">
        <v>274</v>
      </c>
      <c r="D770" s="6">
        <v>302233</v>
      </c>
      <c r="E770" s="6" t="s">
        <v>282</v>
      </c>
      <c r="F770" s="7">
        <v>4</v>
      </c>
      <c r="G770" s="7">
        <v>3</v>
      </c>
      <c r="H770" s="6" t="s">
        <v>22</v>
      </c>
      <c r="I770" s="6" t="s">
        <v>29</v>
      </c>
      <c r="J770" s="18">
        <v>53</v>
      </c>
      <c r="K770" s="18">
        <v>134</v>
      </c>
      <c r="L770" s="18">
        <v>527</v>
      </c>
      <c r="M770" s="18">
        <v>19972.203000000001</v>
      </c>
      <c r="N770" s="18">
        <v>11</v>
      </c>
      <c r="O770" s="18">
        <v>376.83401886792456</v>
      </c>
      <c r="P770" s="21">
        <v>2.5283018867924527</v>
      </c>
      <c r="Q770" s="21">
        <v>3.9328358208955225</v>
      </c>
      <c r="R770" s="18">
        <v>2813.9530000000013</v>
      </c>
      <c r="S770" s="24">
        <v>0.14089347079037806</v>
      </c>
      <c r="T770" s="18">
        <v>1195.9530000000013</v>
      </c>
      <c r="U770" s="24">
        <v>5.9880875434723015E-2</v>
      </c>
      <c r="V770" s="12" cm="1">
        <f t="array" ref="V770">SUMPRODUCT((B770=$B:$B)*(M770&lt;$M:$M))+1</f>
        <v>214</v>
      </c>
    </row>
    <row r="771" spans="1:22" x14ac:dyDescent="0.2">
      <c r="A771" s="14" t="str">
        <f t="shared" si="12"/>
        <v>2023Katie Sweeney12</v>
      </c>
      <c r="B771" s="5">
        <v>2023</v>
      </c>
      <c r="C771" s="6" t="s">
        <v>274</v>
      </c>
      <c r="D771" s="6">
        <v>772168</v>
      </c>
      <c r="E771" s="6" t="s">
        <v>283</v>
      </c>
      <c r="F771" s="7">
        <v>4</v>
      </c>
      <c r="G771" s="7">
        <v>4</v>
      </c>
      <c r="H771" s="6" t="s">
        <v>22</v>
      </c>
      <c r="I771" s="6" t="s">
        <v>29</v>
      </c>
      <c r="J771" s="18">
        <v>36</v>
      </c>
      <c r="K771" s="18">
        <v>91</v>
      </c>
      <c r="L771" s="18">
        <v>471</v>
      </c>
      <c r="M771" s="18">
        <v>17945.771700000001</v>
      </c>
      <c r="N771" s="18">
        <v>12</v>
      </c>
      <c r="O771" s="18">
        <v>498.49365833333337</v>
      </c>
      <c r="P771" s="21">
        <v>2.5277777777777777</v>
      </c>
      <c r="Q771" s="21">
        <v>5.1758241758241761</v>
      </c>
      <c r="R771" s="18">
        <v>1848.0217000000011</v>
      </c>
      <c r="S771" s="24">
        <v>0.10297811266594911</v>
      </c>
      <c r="T771" s="18">
        <v>750.02170000000115</v>
      </c>
      <c r="U771" s="24">
        <v>4.1793783657684727E-2</v>
      </c>
      <c r="V771" s="12" cm="1">
        <f t="array" ref="V771">SUMPRODUCT((B771=$B:$B)*(M771&lt;$M:$M))+1</f>
        <v>222</v>
      </c>
    </row>
    <row r="772" spans="1:22" x14ac:dyDescent="0.2">
      <c r="A772" s="14" t="str">
        <f t="shared" si="12"/>
        <v>2023Katie Sweeney13</v>
      </c>
      <c r="B772" s="5">
        <v>2023</v>
      </c>
      <c r="C772" s="6" t="s">
        <v>274</v>
      </c>
      <c r="D772" s="6">
        <v>128453</v>
      </c>
      <c r="E772" s="6" t="s">
        <v>180</v>
      </c>
      <c r="F772" s="7">
        <v>4</v>
      </c>
      <c r="G772" s="7">
        <v>1</v>
      </c>
      <c r="H772" s="6" t="s">
        <v>22</v>
      </c>
      <c r="I772" s="6" t="s">
        <v>34</v>
      </c>
      <c r="J772" s="18">
        <v>82</v>
      </c>
      <c r="K772" s="18">
        <v>109</v>
      </c>
      <c r="L772" s="18">
        <v>286</v>
      </c>
      <c r="M772" s="18">
        <v>13618.7996</v>
      </c>
      <c r="N772" s="18">
        <v>13</v>
      </c>
      <c r="O772" s="18">
        <v>166.0829219512195</v>
      </c>
      <c r="P772" s="21">
        <v>1.3292682926829269</v>
      </c>
      <c r="Q772" s="21">
        <v>2.6238532110091741</v>
      </c>
      <c r="R772" s="18">
        <v>1579.5496000000003</v>
      </c>
      <c r="S772" s="24">
        <v>0.115983026874116</v>
      </c>
      <c r="T772" s="18">
        <v>-825.45039999999972</v>
      </c>
      <c r="U772" s="24">
        <v>-6.0611098205747865E-2</v>
      </c>
      <c r="V772" s="12" cm="1">
        <f t="array" ref="V772">SUMPRODUCT((B772=$B:$B)*(M772&lt;$M:$M))+1</f>
        <v>237</v>
      </c>
    </row>
    <row r="773" spans="1:22" x14ac:dyDescent="0.2">
      <c r="A773" s="14" t="str">
        <f t="shared" si="12"/>
        <v>2023Katie Sweeney14</v>
      </c>
      <c r="B773" s="5">
        <v>2023</v>
      </c>
      <c r="C773" s="6" t="s">
        <v>274</v>
      </c>
      <c r="D773" s="6">
        <v>758786</v>
      </c>
      <c r="E773" s="6" t="s">
        <v>276</v>
      </c>
      <c r="F773" s="7">
        <v>4</v>
      </c>
      <c r="G773" s="7">
        <v>4</v>
      </c>
      <c r="H773" s="6" t="s">
        <v>31</v>
      </c>
      <c r="I773" s="6" t="s">
        <v>34</v>
      </c>
      <c r="J773" s="18">
        <v>31</v>
      </c>
      <c r="K773" s="18">
        <v>74</v>
      </c>
      <c r="L773" s="18">
        <v>191</v>
      </c>
      <c r="M773" s="18">
        <v>12400.281000000001</v>
      </c>
      <c r="N773" s="18">
        <v>14</v>
      </c>
      <c r="O773" s="18">
        <v>400.00906451612906</v>
      </c>
      <c r="P773" s="21">
        <v>2.3870967741935485</v>
      </c>
      <c r="Q773" s="21">
        <v>2.5810810810810811</v>
      </c>
      <c r="R773" s="18">
        <v>3595.7810000000009</v>
      </c>
      <c r="S773" s="24">
        <v>0.289975767484624</v>
      </c>
      <c r="T773" s="18">
        <v>2654.2810000000009</v>
      </c>
      <c r="U773" s="24">
        <v>0.2140500687040883</v>
      </c>
      <c r="V773" s="12" cm="1">
        <f t="array" ref="V773">SUMPRODUCT((B773=$B:$B)*(M773&lt;$M:$M))+1</f>
        <v>248</v>
      </c>
    </row>
    <row r="774" spans="1:22" x14ac:dyDescent="0.2">
      <c r="A774" s="14" t="str">
        <f t="shared" si="12"/>
        <v>2023Katie Sweeney15</v>
      </c>
      <c r="B774" s="5">
        <v>2023</v>
      </c>
      <c r="C774" s="6" t="s">
        <v>274</v>
      </c>
      <c r="D774" s="6">
        <v>790239</v>
      </c>
      <c r="E774" s="6" t="s">
        <v>287</v>
      </c>
      <c r="F774" s="7">
        <v>4</v>
      </c>
      <c r="G774" s="7">
        <v>4</v>
      </c>
      <c r="H774" s="6" t="s">
        <v>31</v>
      </c>
      <c r="I774" s="6" t="s">
        <v>34</v>
      </c>
      <c r="J774" s="18">
        <v>32</v>
      </c>
      <c r="K774" s="18">
        <v>41</v>
      </c>
      <c r="L774" s="18">
        <v>148</v>
      </c>
      <c r="M774" s="18">
        <v>7909.902</v>
      </c>
      <c r="N774" s="18">
        <v>15</v>
      </c>
      <c r="O774" s="18">
        <v>247.1844375</v>
      </c>
      <c r="P774" s="21">
        <v>1.28125</v>
      </c>
      <c r="Q774" s="21">
        <v>3.6097560975609757</v>
      </c>
      <c r="R774" s="18">
        <v>1763.902</v>
      </c>
      <c r="S774" s="24">
        <v>0.22299922299922301</v>
      </c>
      <c r="T774" s="18">
        <v>826.90200000000004</v>
      </c>
      <c r="U774" s="24">
        <v>0.10454010681801115</v>
      </c>
      <c r="V774" s="12" cm="1">
        <f t="array" ref="V774">SUMPRODUCT((B774=$B:$B)*(M774&lt;$M:$M))+1</f>
        <v>330</v>
      </c>
    </row>
    <row r="775" spans="1:22" x14ac:dyDescent="0.2">
      <c r="A775" s="14" t="str">
        <f t="shared" si="12"/>
        <v>2023Katie Sweeney16</v>
      </c>
      <c r="B775" s="5">
        <v>2023</v>
      </c>
      <c r="C775" s="6" t="s">
        <v>274</v>
      </c>
      <c r="D775" s="6">
        <v>596579</v>
      </c>
      <c r="E775" s="6" t="s">
        <v>285</v>
      </c>
      <c r="F775" s="7">
        <v>4</v>
      </c>
      <c r="G775" s="7">
        <v>4</v>
      </c>
      <c r="H775" s="6" t="s">
        <v>31</v>
      </c>
      <c r="I775" s="6" t="s">
        <v>34</v>
      </c>
      <c r="J775" s="18">
        <v>7</v>
      </c>
      <c r="K775" s="18">
        <v>27</v>
      </c>
      <c r="L775" s="18">
        <v>123</v>
      </c>
      <c r="M775" s="18">
        <v>5056.1754000000001</v>
      </c>
      <c r="N775" s="18">
        <v>16</v>
      </c>
      <c r="O775" s="18">
        <v>722.31077142857146</v>
      </c>
      <c r="P775" s="21">
        <v>3.8571428571428572</v>
      </c>
      <c r="Q775" s="21">
        <v>4.5555555555555554</v>
      </c>
      <c r="R775" s="18">
        <v>520.67540000000008</v>
      </c>
      <c r="S775" s="24">
        <v>0.10297811266594907</v>
      </c>
      <c r="T775" s="18">
        <v>297.67540000000008</v>
      </c>
      <c r="U775" s="24">
        <v>5.8873630056425666E-2</v>
      </c>
      <c r="V775" s="12" cm="1">
        <f t="array" ref="V775">SUMPRODUCT((B775=$B:$B)*(M775&lt;$M:$M))+1</f>
        <v>385</v>
      </c>
    </row>
    <row r="776" spans="1:22" x14ac:dyDescent="0.2">
      <c r="A776" s="14" t="str">
        <f t="shared" si="12"/>
        <v>2023Katie Sweeney17</v>
      </c>
      <c r="B776" s="5">
        <v>2023</v>
      </c>
      <c r="C776" s="6" t="s">
        <v>274</v>
      </c>
      <c r="D776" s="6">
        <v>775247</v>
      </c>
      <c r="E776" s="6" t="s">
        <v>199</v>
      </c>
      <c r="F776" s="7">
        <v>4</v>
      </c>
      <c r="G776" s="7">
        <v>5</v>
      </c>
      <c r="H776" s="6" t="s">
        <v>22</v>
      </c>
      <c r="I776" s="6" t="s">
        <v>34</v>
      </c>
      <c r="J776" s="18">
        <v>16</v>
      </c>
      <c r="K776" s="18">
        <v>44</v>
      </c>
      <c r="L776" s="18">
        <v>118</v>
      </c>
      <c r="M776" s="18">
        <v>4582.9283999999998</v>
      </c>
      <c r="N776" s="18">
        <v>17</v>
      </c>
      <c r="O776" s="18">
        <v>286.43302499999999</v>
      </c>
      <c r="P776" s="21">
        <v>2.75</v>
      </c>
      <c r="Q776" s="21">
        <v>2.6818181818181817</v>
      </c>
      <c r="R776" s="18">
        <v>-76.821600000000217</v>
      </c>
      <c r="S776" s="24">
        <v>-1.6762557320336977E-2</v>
      </c>
      <c r="T776" s="18">
        <v>-568.32160000000022</v>
      </c>
      <c r="U776" s="24">
        <v>-0.12400839602905432</v>
      </c>
      <c r="V776" s="12" cm="1">
        <f t="array" ref="V776">SUMPRODUCT((B776=$B:$B)*(M776&lt;$M:$M))+1</f>
        <v>391</v>
      </c>
    </row>
    <row r="777" spans="1:22" x14ac:dyDescent="0.2">
      <c r="A777" s="14" t="str">
        <f t="shared" si="12"/>
        <v>2023Katie Sweeney18</v>
      </c>
      <c r="B777" s="5">
        <v>2023</v>
      </c>
      <c r="C777" s="6" t="s">
        <v>274</v>
      </c>
      <c r="D777" s="6">
        <v>316478</v>
      </c>
      <c r="E777" s="6" t="s">
        <v>286</v>
      </c>
      <c r="F777" s="7">
        <v>4</v>
      </c>
      <c r="G777" s="7">
        <v>4</v>
      </c>
      <c r="H777" s="6" t="s">
        <v>31</v>
      </c>
      <c r="I777" s="6" t="s">
        <v>34</v>
      </c>
      <c r="J777" s="18">
        <v>6</v>
      </c>
      <c r="K777" s="18">
        <v>22</v>
      </c>
      <c r="L777" s="18">
        <v>60</v>
      </c>
      <c r="M777" s="18">
        <v>2331.9032000000002</v>
      </c>
      <c r="N777" s="18">
        <v>18</v>
      </c>
      <c r="O777" s="18">
        <v>388.65053333333339</v>
      </c>
      <c r="P777" s="21">
        <v>3.6666666666666665</v>
      </c>
      <c r="Q777" s="21">
        <v>2.7272727272727271</v>
      </c>
      <c r="R777" s="18">
        <v>208.9032000000002</v>
      </c>
      <c r="S777" s="24">
        <v>8.9584850691915588E-2</v>
      </c>
      <c r="T777" s="18">
        <v>19.903200000000197</v>
      </c>
      <c r="U777" s="24">
        <v>8.5351741873334174E-3</v>
      </c>
      <c r="V777" s="12" cm="1">
        <f t="array" ref="V777">SUMPRODUCT((B777=$B:$B)*(M777&lt;$M:$M))+1</f>
        <v>446</v>
      </c>
    </row>
    <row r="778" spans="1:22" x14ac:dyDescent="0.2">
      <c r="A778" s="14" t="str">
        <f t="shared" si="12"/>
        <v>2023Katie Sweeney19</v>
      </c>
      <c r="B778" s="5">
        <v>2023</v>
      </c>
      <c r="C778" s="6" t="s">
        <v>274</v>
      </c>
      <c r="D778" s="6">
        <v>248351</v>
      </c>
      <c r="E778" s="6" t="s">
        <v>289</v>
      </c>
      <c r="F778" s="7">
        <v>4</v>
      </c>
      <c r="G778" s="7">
        <v>4</v>
      </c>
      <c r="H778" s="6" t="s">
        <v>31</v>
      </c>
      <c r="I778" s="6" t="s">
        <v>34</v>
      </c>
      <c r="J778" s="18">
        <v>4</v>
      </c>
      <c r="K778" s="18">
        <v>9</v>
      </c>
      <c r="L778" s="18">
        <v>47</v>
      </c>
      <c r="M778" s="18">
        <v>2111.7557999999999</v>
      </c>
      <c r="N778" s="18">
        <v>19</v>
      </c>
      <c r="O778" s="18">
        <v>527.93894999999998</v>
      </c>
      <c r="P778" s="21">
        <v>2.25</v>
      </c>
      <c r="Q778" s="21">
        <v>5.2222222222222223</v>
      </c>
      <c r="R778" s="18">
        <v>581.50579999999991</v>
      </c>
      <c r="S778" s="24">
        <v>0.27536602480267841</v>
      </c>
      <c r="T778" s="18">
        <v>460.50579999999991</v>
      </c>
      <c r="U778" s="24">
        <v>0.21806773302102447</v>
      </c>
      <c r="V778" s="12" cm="1">
        <f t="array" ref="V778">SUMPRODUCT((B778=$B:$B)*(M778&lt;$M:$M))+1</f>
        <v>450</v>
      </c>
    </row>
    <row r="779" spans="1:22" x14ac:dyDescent="0.2">
      <c r="A779" s="14" t="str">
        <f t="shared" si="12"/>
        <v>2023Katie Sweeney20</v>
      </c>
      <c r="B779" s="5">
        <v>2023</v>
      </c>
      <c r="C779" s="6" t="s">
        <v>274</v>
      </c>
      <c r="D779" s="6">
        <v>289007</v>
      </c>
      <c r="E779" s="6" t="s">
        <v>288</v>
      </c>
      <c r="F779" s="7">
        <v>4</v>
      </c>
      <c r="G779" s="7">
        <v>4</v>
      </c>
      <c r="H779" s="6" t="s">
        <v>31</v>
      </c>
      <c r="I779" s="6" t="s">
        <v>34</v>
      </c>
      <c r="J779" s="18">
        <v>13</v>
      </c>
      <c r="K779" s="18">
        <v>13</v>
      </c>
      <c r="L779" s="18">
        <v>58</v>
      </c>
      <c r="M779" s="18">
        <v>1939.8184000000001</v>
      </c>
      <c r="N779" s="18">
        <v>20</v>
      </c>
      <c r="O779" s="18">
        <v>149.21680000000001</v>
      </c>
      <c r="P779" s="21">
        <v>1</v>
      </c>
      <c r="Q779" s="21">
        <v>4.4615384615384617</v>
      </c>
      <c r="R779" s="18">
        <v>-385.43159999999989</v>
      </c>
      <c r="S779" s="24">
        <v>-0.19869468193517489</v>
      </c>
      <c r="T779" s="18">
        <v>-762.43159999999989</v>
      </c>
      <c r="U779" s="24">
        <v>-0.39304277142643862</v>
      </c>
      <c r="V779" s="12" cm="1">
        <f t="array" ref="V779">SUMPRODUCT((B779=$B:$B)*(M779&lt;$M:$M))+1</f>
        <v>459</v>
      </c>
    </row>
    <row r="780" spans="1:22" x14ac:dyDescent="0.2">
      <c r="A780" s="14" t="str">
        <f t="shared" si="12"/>
        <v>2023Katie Sweeney21</v>
      </c>
      <c r="B780" s="5">
        <v>2023</v>
      </c>
      <c r="C780" s="6" t="s">
        <v>274</v>
      </c>
      <c r="D780" s="6">
        <v>282916</v>
      </c>
      <c r="E780" s="6" t="s">
        <v>284</v>
      </c>
      <c r="F780" s="7">
        <v>4</v>
      </c>
      <c r="G780" s="7">
        <v>4</v>
      </c>
      <c r="H780" s="6" t="s">
        <v>31</v>
      </c>
      <c r="I780" s="6" t="s">
        <v>34</v>
      </c>
      <c r="J780" s="18">
        <v>18</v>
      </c>
      <c r="K780" s="18">
        <v>18</v>
      </c>
      <c r="L780" s="18">
        <v>36</v>
      </c>
      <c r="M780" s="18">
        <v>1852.1790000000001</v>
      </c>
      <c r="N780" s="18">
        <v>21</v>
      </c>
      <c r="O780" s="18">
        <v>102.89883333333334</v>
      </c>
      <c r="P780" s="21">
        <v>1</v>
      </c>
      <c r="Q780" s="21">
        <v>2</v>
      </c>
      <c r="R780" s="18">
        <v>365.67900000000009</v>
      </c>
      <c r="S780" s="24">
        <v>0.19743178170144465</v>
      </c>
      <c r="T780" s="18">
        <v>-156.32099999999991</v>
      </c>
      <c r="U780" s="24">
        <v>-8.4398430173325531E-2</v>
      </c>
      <c r="V780" s="12" cm="1">
        <f t="array" ref="V780">SUMPRODUCT((B780=$B:$B)*(M780&lt;$M:$M))+1</f>
        <v>464</v>
      </c>
    </row>
    <row r="781" spans="1:22" x14ac:dyDescent="0.2">
      <c r="A781" s="14" t="str">
        <f t="shared" si="12"/>
        <v>2023Katie Sweeney22</v>
      </c>
      <c r="B781" s="5">
        <v>2023</v>
      </c>
      <c r="C781" s="6" t="s">
        <v>274</v>
      </c>
      <c r="D781" s="6">
        <v>188132</v>
      </c>
      <c r="E781" s="6" t="s">
        <v>227</v>
      </c>
      <c r="F781" s="7">
        <v>4</v>
      </c>
      <c r="G781" s="7">
        <v>1</v>
      </c>
      <c r="H781" s="6" t="s">
        <v>22</v>
      </c>
      <c r="I781" s="6" t="s">
        <v>34</v>
      </c>
      <c r="J781" s="18">
        <v>3</v>
      </c>
      <c r="K781" s="18">
        <v>3</v>
      </c>
      <c r="L781" s="18">
        <v>15</v>
      </c>
      <c r="M781" s="18">
        <v>249.678</v>
      </c>
      <c r="N781" s="18">
        <v>22</v>
      </c>
      <c r="O781" s="18">
        <v>83.225999999999999</v>
      </c>
      <c r="P781" s="21">
        <v>1</v>
      </c>
      <c r="Q781" s="21">
        <v>5</v>
      </c>
      <c r="R781" s="18">
        <v>35.177999999999997</v>
      </c>
      <c r="S781" s="24">
        <v>0.14089347079037801</v>
      </c>
      <c r="T781" s="18">
        <v>-51.822000000000003</v>
      </c>
      <c r="U781" s="24">
        <v>-0.20755533126667147</v>
      </c>
      <c r="V781" s="12" cm="1">
        <f t="array" ref="V781">SUMPRODUCT((B781=$B:$B)*(M781&lt;$M:$M))+1</f>
        <v>512</v>
      </c>
    </row>
    <row r="782" spans="1:22" x14ac:dyDescent="0.2">
      <c r="A782" s="14" t="str">
        <f t="shared" si="12"/>
        <v>2023Kevin Baxter1</v>
      </c>
      <c r="B782" s="5">
        <v>2023</v>
      </c>
      <c r="C782" s="6" t="s">
        <v>290</v>
      </c>
      <c r="D782" s="6">
        <v>439017</v>
      </c>
      <c r="E782" s="6" t="s">
        <v>453</v>
      </c>
      <c r="F782" s="7">
        <v>3</v>
      </c>
      <c r="G782" s="7">
        <v>3</v>
      </c>
      <c r="H782" s="6" t="s">
        <v>22</v>
      </c>
      <c r="I782" s="6" t="s">
        <v>23</v>
      </c>
      <c r="J782" s="18">
        <v>69</v>
      </c>
      <c r="K782" s="18">
        <v>793</v>
      </c>
      <c r="L782" s="18">
        <v>8044</v>
      </c>
      <c r="M782" s="18">
        <v>324924.3873</v>
      </c>
      <c r="N782" s="18">
        <v>1</v>
      </c>
      <c r="O782" s="18">
        <v>4709.0490913043477</v>
      </c>
      <c r="P782" s="21">
        <v>11.492753623188406</v>
      </c>
      <c r="Q782" s="21">
        <v>10.143757881462799</v>
      </c>
      <c r="R782" s="18">
        <v>15236.637300000002</v>
      </c>
      <c r="S782" s="24">
        <v>4.689287075867328E-2</v>
      </c>
      <c r="T782" s="18">
        <v>12365.977300000002</v>
      </c>
      <c r="U782" s="24">
        <v>3.8058015290131475E-2</v>
      </c>
      <c r="V782" s="12" cm="1">
        <f t="array" ref="V782">SUMPRODUCT((B782=$B:$B)*(M782&lt;$M:$M))+1</f>
        <v>4</v>
      </c>
    </row>
    <row r="783" spans="1:22" x14ac:dyDescent="0.2">
      <c r="A783" s="14" t="str">
        <f t="shared" si="12"/>
        <v>2023Kevin Baxter2</v>
      </c>
      <c r="B783" s="5">
        <v>2023</v>
      </c>
      <c r="C783" s="6" t="s">
        <v>290</v>
      </c>
      <c r="D783" s="6">
        <v>141109</v>
      </c>
      <c r="E783" s="6" t="s">
        <v>291</v>
      </c>
      <c r="F783" s="7">
        <v>3</v>
      </c>
      <c r="G783" s="7">
        <v>3</v>
      </c>
      <c r="H783" s="6" t="s">
        <v>31</v>
      </c>
      <c r="I783" s="6" t="s">
        <v>25</v>
      </c>
      <c r="J783" s="18">
        <v>107</v>
      </c>
      <c r="K783" s="18">
        <v>418</v>
      </c>
      <c r="L783" s="18">
        <v>2105</v>
      </c>
      <c r="M783" s="18">
        <v>80654.364000000001</v>
      </c>
      <c r="N783" s="18">
        <v>2</v>
      </c>
      <c r="O783" s="18">
        <v>753.77910280373828</v>
      </c>
      <c r="P783" s="21">
        <v>3.9065420560747666</v>
      </c>
      <c r="Q783" s="21">
        <v>5.035885167464115</v>
      </c>
      <c r="R783" s="18">
        <v>10509.114000000001</v>
      </c>
      <c r="S783" s="24">
        <v>0.13029814480962246</v>
      </c>
      <c r="T783" s="18">
        <v>6741.6640000000016</v>
      </c>
      <c r="U783" s="24">
        <v>8.3587095175655976E-2</v>
      </c>
      <c r="V783" s="12" cm="1">
        <f t="array" ref="V783">SUMPRODUCT((B783=$B:$B)*(M783&lt;$M:$M))+1</f>
        <v>70</v>
      </c>
    </row>
    <row r="784" spans="1:22" x14ac:dyDescent="0.2">
      <c r="A784" s="14" t="str">
        <f t="shared" si="12"/>
        <v>2023Kevin Baxter3</v>
      </c>
      <c r="B784" s="5">
        <v>2023</v>
      </c>
      <c r="C784" s="6" t="s">
        <v>290</v>
      </c>
      <c r="D784" s="6">
        <v>925350</v>
      </c>
      <c r="E784" s="6" t="s">
        <v>233</v>
      </c>
      <c r="F784" s="7">
        <v>3</v>
      </c>
      <c r="G784" s="7">
        <v>2</v>
      </c>
      <c r="H784" s="6" t="s">
        <v>22</v>
      </c>
      <c r="I784" s="6" t="s">
        <v>29</v>
      </c>
      <c r="J784" s="18">
        <v>127</v>
      </c>
      <c r="K784" s="18">
        <v>351</v>
      </c>
      <c r="L784" s="18">
        <v>1260</v>
      </c>
      <c r="M784" s="18">
        <v>61387.614000000001</v>
      </c>
      <c r="N784" s="18">
        <v>3</v>
      </c>
      <c r="O784" s="18">
        <v>483.36703937007877</v>
      </c>
      <c r="P784" s="21">
        <v>2.7637795275590551</v>
      </c>
      <c r="Q784" s="21">
        <v>3.5897435897435899</v>
      </c>
      <c r="R784" s="18">
        <v>8649.1140000000014</v>
      </c>
      <c r="S784" s="24">
        <v>0.14089347079037803</v>
      </c>
      <c r="T784" s="18">
        <v>4328.764000000001</v>
      </c>
      <c r="U784" s="24">
        <v>7.0515267135158585E-2</v>
      </c>
      <c r="V784" s="12" cm="1">
        <f t="array" ref="V784">SUMPRODUCT((B784=$B:$B)*(M784&lt;$M:$M))+1</f>
        <v>104</v>
      </c>
    </row>
    <row r="785" spans="1:22" x14ac:dyDescent="0.2">
      <c r="A785" s="14" t="str">
        <f t="shared" si="12"/>
        <v>2023Kevin Baxter4</v>
      </c>
      <c r="B785" s="5">
        <v>2023</v>
      </c>
      <c r="C785" s="6" t="s">
        <v>290</v>
      </c>
      <c r="D785" s="6">
        <v>302233</v>
      </c>
      <c r="E785" s="6" t="s">
        <v>282</v>
      </c>
      <c r="F785" s="7">
        <v>3</v>
      </c>
      <c r="G785" s="7">
        <v>3</v>
      </c>
      <c r="H785" s="6" t="s">
        <v>22</v>
      </c>
      <c r="I785" s="6" t="s">
        <v>29</v>
      </c>
      <c r="J785" s="18">
        <v>118</v>
      </c>
      <c r="K785" s="18">
        <v>402</v>
      </c>
      <c r="L785" s="18">
        <v>1261</v>
      </c>
      <c r="M785" s="18">
        <v>55018.205999999998</v>
      </c>
      <c r="N785" s="18">
        <v>4</v>
      </c>
      <c r="O785" s="18">
        <v>466.25598305084742</v>
      </c>
      <c r="P785" s="21">
        <v>3.406779661016949</v>
      </c>
      <c r="Q785" s="21">
        <v>3.1368159203980102</v>
      </c>
      <c r="R785" s="18">
        <v>7751.7059999999983</v>
      </c>
      <c r="S785" s="24">
        <v>0.14089347079037798</v>
      </c>
      <c r="T785" s="18">
        <v>3657.0059999999985</v>
      </c>
      <c r="U785" s="24">
        <v>6.6469015729084271E-2</v>
      </c>
      <c r="V785" s="12" cm="1">
        <f t="array" ref="V785">SUMPRODUCT((B785=$B:$B)*(M785&lt;$M:$M))+1</f>
        <v>121</v>
      </c>
    </row>
    <row r="786" spans="1:22" x14ac:dyDescent="0.2">
      <c r="A786" s="14" t="str">
        <f t="shared" si="12"/>
        <v>2023Kevin Baxter5</v>
      </c>
      <c r="B786" s="5">
        <v>2023</v>
      </c>
      <c r="C786" s="6" t="s">
        <v>290</v>
      </c>
      <c r="D786" s="6">
        <v>964263</v>
      </c>
      <c r="E786" s="6" t="s">
        <v>275</v>
      </c>
      <c r="F786" s="7">
        <v>3</v>
      </c>
      <c r="G786" s="7">
        <v>3</v>
      </c>
      <c r="H786" s="6" t="s">
        <v>22</v>
      </c>
      <c r="I786" s="6" t="s">
        <v>29</v>
      </c>
      <c r="J786" s="18">
        <v>111</v>
      </c>
      <c r="K786" s="18">
        <v>212</v>
      </c>
      <c r="L786" s="18">
        <v>935</v>
      </c>
      <c r="M786" s="18">
        <v>36420.561999999998</v>
      </c>
      <c r="N786" s="18">
        <v>5</v>
      </c>
      <c r="O786" s="18">
        <v>328.11317117117113</v>
      </c>
      <c r="P786" s="21">
        <v>1.9099099099099099</v>
      </c>
      <c r="Q786" s="21">
        <v>4.4103773584905657</v>
      </c>
      <c r="R786" s="18">
        <v>3040.5619999999981</v>
      </c>
      <c r="S786" s="24">
        <v>8.3484763359774575E-2</v>
      </c>
      <c r="T786" s="18">
        <v>-631.9879999999921</v>
      </c>
      <c r="U786" s="24">
        <v>-1.7352505433606218E-2</v>
      </c>
      <c r="V786" s="12" cm="1">
        <f t="array" ref="V786">SUMPRODUCT((B786=$B:$B)*(M786&lt;$M:$M))+1</f>
        <v>161</v>
      </c>
    </row>
    <row r="787" spans="1:22" x14ac:dyDescent="0.2">
      <c r="A787" s="14" t="str">
        <f t="shared" si="12"/>
        <v>2023Kevin Baxter6</v>
      </c>
      <c r="B787" s="5">
        <v>2023</v>
      </c>
      <c r="C787" s="6" t="s">
        <v>290</v>
      </c>
      <c r="D787" s="6">
        <v>768405</v>
      </c>
      <c r="E787" s="6" t="s">
        <v>293</v>
      </c>
      <c r="F787" s="7">
        <v>3</v>
      </c>
      <c r="G787" s="7">
        <v>3</v>
      </c>
      <c r="H787" s="6" t="s">
        <v>31</v>
      </c>
      <c r="I787" s="6" t="s">
        <v>29</v>
      </c>
      <c r="J787" s="18">
        <v>64</v>
      </c>
      <c r="K787" s="18">
        <v>177</v>
      </c>
      <c r="L787" s="18">
        <v>898</v>
      </c>
      <c r="M787" s="18">
        <v>35160.374799999998</v>
      </c>
      <c r="N787" s="18">
        <v>6</v>
      </c>
      <c r="O787" s="18">
        <v>549.38085624999997</v>
      </c>
      <c r="P787" s="21">
        <v>2.765625</v>
      </c>
      <c r="Q787" s="21">
        <v>5.0734463276836159</v>
      </c>
      <c r="R787" s="18">
        <v>5721.6247999999978</v>
      </c>
      <c r="S787" s="24">
        <v>0.16272934610469506</v>
      </c>
      <c r="T787" s="18">
        <v>3544.0247999999979</v>
      </c>
      <c r="U787" s="24">
        <v>0.10079599037721287</v>
      </c>
      <c r="V787" s="12" cm="1">
        <f t="array" ref="V787">SUMPRODUCT((B787=$B:$B)*(M787&lt;$M:$M))+1</f>
        <v>163</v>
      </c>
    </row>
    <row r="788" spans="1:22" x14ac:dyDescent="0.2">
      <c r="A788" s="14" t="str">
        <f t="shared" si="12"/>
        <v>2023Kevin Baxter7</v>
      </c>
      <c r="B788" s="5">
        <v>2023</v>
      </c>
      <c r="C788" s="6" t="s">
        <v>290</v>
      </c>
      <c r="D788" s="6">
        <v>734173</v>
      </c>
      <c r="E788" s="6" t="s">
        <v>292</v>
      </c>
      <c r="F788" s="7">
        <v>3</v>
      </c>
      <c r="G788" s="7">
        <v>3</v>
      </c>
      <c r="H788" s="6" t="s">
        <v>22</v>
      </c>
      <c r="I788" s="6" t="s">
        <v>29</v>
      </c>
      <c r="J788" s="18">
        <v>105</v>
      </c>
      <c r="K788" s="18">
        <v>187</v>
      </c>
      <c r="L788" s="18">
        <v>714</v>
      </c>
      <c r="M788" s="18">
        <v>31817.104800000001</v>
      </c>
      <c r="N788" s="18">
        <v>7</v>
      </c>
      <c r="O788" s="18">
        <v>303.02004571428574</v>
      </c>
      <c r="P788" s="21">
        <v>1.7809523809523808</v>
      </c>
      <c r="Q788" s="21">
        <v>3.8181818181818183</v>
      </c>
      <c r="R788" s="18">
        <v>3218.604800000001</v>
      </c>
      <c r="S788" s="24">
        <v>0.10115957502204917</v>
      </c>
      <c r="T788" s="18">
        <v>-242.09519999998884</v>
      </c>
      <c r="U788" s="24">
        <v>-7.6089638426180385E-3</v>
      </c>
      <c r="V788" s="12" cm="1">
        <f t="array" ref="V788">SUMPRODUCT((B788=$B:$B)*(M788&lt;$M:$M))+1</f>
        <v>172</v>
      </c>
    </row>
    <row r="789" spans="1:22" x14ac:dyDescent="0.2">
      <c r="A789" s="14" t="str">
        <f t="shared" si="12"/>
        <v>2023Kevin Baxter8</v>
      </c>
      <c r="B789" s="5">
        <v>2023</v>
      </c>
      <c r="C789" s="6" t="s">
        <v>290</v>
      </c>
      <c r="D789" s="6">
        <v>737682</v>
      </c>
      <c r="E789" s="6" t="s">
        <v>294</v>
      </c>
      <c r="F789" s="7">
        <v>3</v>
      </c>
      <c r="G789" s="7">
        <v>3</v>
      </c>
      <c r="H789" s="6" t="s">
        <v>31</v>
      </c>
      <c r="I789" s="6" t="s">
        <v>29</v>
      </c>
      <c r="J789" s="18">
        <v>63</v>
      </c>
      <c r="K789" s="18">
        <v>180</v>
      </c>
      <c r="L789" s="18">
        <v>556</v>
      </c>
      <c r="M789" s="18">
        <v>24736.745999999999</v>
      </c>
      <c r="N789" s="18">
        <v>8</v>
      </c>
      <c r="O789" s="18">
        <v>392.64676190476189</v>
      </c>
      <c r="P789" s="21">
        <v>2.8571428571428572</v>
      </c>
      <c r="Q789" s="21">
        <v>3.088888888888889</v>
      </c>
      <c r="R789" s="18">
        <v>3485.2459999999992</v>
      </c>
      <c r="S789" s="24">
        <v>0.14089347079037798</v>
      </c>
      <c r="T789" s="18">
        <v>1336.9959999999992</v>
      </c>
      <c r="U789" s="24">
        <v>5.4048984454139574E-2</v>
      </c>
      <c r="V789" s="12" cm="1">
        <f t="array" ref="V789">SUMPRODUCT((B789=$B:$B)*(M789&lt;$M:$M))+1</f>
        <v>195</v>
      </c>
    </row>
    <row r="790" spans="1:22" x14ac:dyDescent="0.2">
      <c r="A790" s="14" t="str">
        <f t="shared" si="12"/>
        <v>2023Kevin Baxter9</v>
      </c>
      <c r="B790" s="5">
        <v>2023</v>
      </c>
      <c r="C790" s="6" t="s">
        <v>290</v>
      </c>
      <c r="D790" s="6">
        <v>284988</v>
      </c>
      <c r="E790" s="6" t="s">
        <v>296</v>
      </c>
      <c r="F790" s="7">
        <v>3</v>
      </c>
      <c r="G790" s="7">
        <v>3</v>
      </c>
      <c r="H790" s="6" t="s">
        <v>31</v>
      </c>
      <c r="I790" s="6" t="s">
        <v>29</v>
      </c>
      <c r="J790" s="18">
        <v>31</v>
      </c>
      <c r="K790" s="18">
        <v>92</v>
      </c>
      <c r="L790" s="18">
        <v>465</v>
      </c>
      <c r="M790" s="18">
        <v>19090.331999999999</v>
      </c>
      <c r="N790" s="18">
        <v>9</v>
      </c>
      <c r="O790" s="18">
        <v>615.81716129032259</v>
      </c>
      <c r="P790" s="21">
        <v>2.967741935483871</v>
      </c>
      <c r="Q790" s="21">
        <v>5.0543478260869561</v>
      </c>
      <c r="R790" s="18">
        <v>2492.8319999999985</v>
      </c>
      <c r="S790" s="24">
        <v>0.13058086155861504</v>
      </c>
      <c r="T790" s="18">
        <v>1430.6319999999985</v>
      </c>
      <c r="U790" s="24">
        <v>7.4940131999799611E-2</v>
      </c>
      <c r="V790" s="12" cm="1">
        <f t="array" ref="V790">SUMPRODUCT((B790=$B:$B)*(M790&lt;$M:$M))+1</f>
        <v>218</v>
      </c>
    </row>
    <row r="791" spans="1:22" x14ac:dyDescent="0.2">
      <c r="A791" s="14" t="str">
        <f t="shared" si="12"/>
        <v>2023Kevin Baxter10</v>
      </c>
      <c r="B791" s="5">
        <v>2023</v>
      </c>
      <c r="C791" s="6" t="s">
        <v>290</v>
      </c>
      <c r="D791" s="6">
        <v>826226</v>
      </c>
      <c r="E791" s="6" t="s">
        <v>245</v>
      </c>
      <c r="F791" s="7">
        <v>3</v>
      </c>
      <c r="G791" s="7">
        <v>3</v>
      </c>
      <c r="H791" s="6" t="s">
        <v>22</v>
      </c>
      <c r="I791" s="6" t="s">
        <v>34</v>
      </c>
      <c r="J791" s="18">
        <v>26</v>
      </c>
      <c r="K791" s="18">
        <v>79</v>
      </c>
      <c r="L791" s="18">
        <v>225</v>
      </c>
      <c r="M791" s="18">
        <v>7193.55</v>
      </c>
      <c r="N791" s="18">
        <v>10</v>
      </c>
      <c r="O791" s="18">
        <v>276.67500000000001</v>
      </c>
      <c r="P791" s="21">
        <v>3.0384615384615383</v>
      </c>
      <c r="Q791" s="21">
        <v>2.8481012658227849</v>
      </c>
      <c r="R791" s="18">
        <v>556.55000000000018</v>
      </c>
      <c r="S791" s="24">
        <v>7.7367919872663726E-2</v>
      </c>
      <c r="T791" s="18">
        <v>-336.3499999999998</v>
      </c>
      <c r="U791" s="24">
        <v>-4.67571644042232E-2</v>
      </c>
      <c r="V791" s="12" cm="1">
        <f t="array" ref="V791">SUMPRODUCT((B791=$B:$B)*(M791&lt;$M:$M))+1</f>
        <v>342</v>
      </c>
    </row>
    <row r="792" spans="1:22" x14ac:dyDescent="0.2">
      <c r="A792" s="14" t="str">
        <f t="shared" si="12"/>
        <v>2023Kevin Baxter11</v>
      </c>
      <c r="B792" s="5">
        <v>2023</v>
      </c>
      <c r="C792" s="6" t="s">
        <v>290</v>
      </c>
      <c r="D792" s="6">
        <v>524048</v>
      </c>
      <c r="E792" s="6" t="s">
        <v>451</v>
      </c>
      <c r="F792" s="7">
        <v>3</v>
      </c>
      <c r="G792" s="7">
        <v>1</v>
      </c>
      <c r="H792" s="6" t="s">
        <v>22</v>
      </c>
      <c r="I792" s="6" t="s">
        <v>34</v>
      </c>
      <c r="J792" s="18">
        <v>20</v>
      </c>
      <c r="K792" s="18">
        <v>39</v>
      </c>
      <c r="L792" s="18">
        <v>146</v>
      </c>
      <c r="M792" s="18">
        <v>6211.1040000000003</v>
      </c>
      <c r="N792" s="18">
        <v>11</v>
      </c>
      <c r="O792" s="18">
        <v>310.55520000000001</v>
      </c>
      <c r="P792" s="21">
        <v>1.95</v>
      </c>
      <c r="Q792" s="21">
        <v>3.7435897435897436</v>
      </c>
      <c r="R792" s="18">
        <v>875.10400000000027</v>
      </c>
      <c r="S792" s="24">
        <v>0.14089347079037803</v>
      </c>
      <c r="T792" s="18">
        <v>212.20400000000029</v>
      </c>
      <c r="U792" s="24">
        <v>3.4165262729460057E-2</v>
      </c>
      <c r="V792" s="12" cm="1">
        <f t="array" ref="V792">SUMPRODUCT((B792=$B:$B)*(M792&lt;$M:$M))+1</f>
        <v>355</v>
      </c>
    </row>
    <row r="793" spans="1:22" x14ac:dyDescent="0.2">
      <c r="A793" s="14" t="str">
        <f t="shared" si="12"/>
        <v>2023Kevin Baxter12</v>
      </c>
      <c r="B793" s="5">
        <v>2023</v>
      </c>
      <c r="C793" s="6" t="s">
        <v>290</v>
      </c>
      <c r="D793" s="6">
        <v>314704</v>
      </c>
      <c r="E793" s="6" t="s">
        <v>295</v>
      </c>
      <c r="F793" s="7">
        <v>3</v>
      </c>
      <c r="G793" s="7">
        <v>3</v>
      </c>
      <c r="H793" s="6" t="s">
        <v>31</v>
      </c>
      <c r="I793" s="6" t="s">
        <v>34</v>
      </c>
      <c r="J793" s="18">
        <v>17</v>
      </c>
      <c r="K793" s="18">
        <v>17</v>
      </c>
      <c r="L793" s="18">
        <v>72</v>
      </c>
      <c r="M793" s="18">
        <v>2646.9216000000001</v>
      </c>
      <c r="N793" s="18">
        <v>12</v>
      </c>
      <c r="O793" s="18">
        <v>155.7012705882353</v>
      </c>
      <c r="P793" s="21">
        <v>1</v>
      </c>
      <c r="Q793" s="21">
        <v>4.2352941176470589</v>
      </c>
      <c r="R793" s="18">
        <v>630.42160000000013</v>
      </c>
      <c r="S793" s="24">
        <v>0.23817161792778452</v>
      </c>
      <c r="T793" s="18">
        <v>84.72160000000008</v>
      </c>
      <c r="U793" s="24">
        <v>3.2007597051608959E-2</v>
      </c>
      <c r="V793" s="12" cm="1">
        <f t="array" ref="V793">SUMPRODUCT((B793=$B:$B)*(M793&lt;$M:$M))+1</f>
        <v>438</v>
      </c>
    </row>
    <row r="794" spans="1:22" x14ac:dyDescent="0.2">
      <c r="A794" s="14" t="str">
        <f t="shared" si="12"/>
        <v>2023Kim Pearson1</v>
      </c>
      <c r="B794" s="5">
        <v>2023</v>
      </c>
      <c r="C794" s="6" t="s">
        <v>297</v>
      </c>
      <c r="D794" s="6">
        <v>422074</v>
      </c>
      <c r="E794" s="6" t="s">
        <v>298</v>
      </c>
      <c r="F794" s="7">
        <v>4</v>
      </c>
      <c r="G794" s="7">
        <v>4</v>
      </c>
      <c r="H794" s="6" t="s">
        <v>31</v>
      </c>
      <c r="I794" s="6" t="s">
        <v>29</v>
      </c>
      <c r="J794" s="18">
        <v>135</v>
      </c>
      <c r="K794" s="18">
        <v>585</v>
      </c>
      <c r="L794" s="18">
        <v>1765</v>
      </c>
      <c r="M794" s="18">
        <v>66352.782999999996</v>
      </c>
      <c r="N794" s="18">
        <v>1</v>
      </c>
      <c r="O794" s="18">
        <v>491.50209629629626</v>
      </c>
      <c r="P794" s="21">
        <v>4.333333333333333</v>
      </c>
      <c r="Q794" s="21">
        <v>3.017094017094017</v>
      </c>
      <c r="R794" s="18">
        <v>-6067.7170000000042</v>
      </c>
      <c r="S794" s="24">
        <v>-9.1446307534681776E-2</v>
      </c>
      <c r="T794" s="18">
        <v>-10414.717000000004</v>
      </c>
      <c r="U794" s="24">
        <v>-0.1569597615822686</v>
      </c>
      <c r="V794" s="12" cm="1">
        <f t="array" ref="V794">SUMPRODUCT((B794=$B:$B)*(M794&lt;$M:$M))+1</f>
        <v>95</v>
      </c>
    </row>
    <row r="795" spans="1:22" x14ac:dyDescent="0.2">
      <c r="A795" s="14" t="str">
        <f t="shared" si="12"/>
        <v>2023Kim Pearson2</v>
      </c>
      <c r="B795" s="5">
        <v>2023</v>
      </c>
      <c r="C795" s="6" t="s">
        <v>297</v>
      </c>
      <c r="D795" s="6">
        <v>259545</v>
      </c>
      <c r="E795" s="6" t="s">
        <v>478</v>
      </c>
      <c r="F795" s="7">
        <v>4</v>
      </c>
      <c r="G795" s="7">
        <v>2</v>
      </c>
      <c r="H795" s="6" t="s">
        <v>22</v>
      </c>
      <c r="I795" s="6" t="s">
        <v>29</v>
      </c>
      <c r="J795" s="18">
        <v>54</v>
      </c>
      <c r="K795" s="18">
        <v>301</v>
      </c>
      <c r="L795" s="18">
        <v>1509</v>
      </c>
      <c r="M795" s="18">
        <v>62514.656999999999</v>
      </c>
      <c r="N795" s="18">
        <v>2</v>
      </c>
      <c r="O795" s="18">
        <v>1157.6788333333334</v>
      </c>
      <c r="P795" s="21">
        <v>5.5740740740740744</v>
      </c>
      <c r="Q795" s="21">
        <v>5.0132890365448501</v>
      </c>
      <c r="R795" s="18">
        <v>8807.9069999999992</v>
      </c>
      <c r="S795" s="24">
        <v>0.14089347079037801</v>
      </c>
      <c r="T795" s="18">
        <v>6999.9069999999992</v>
      </c>
      <c r="U795" s="24">
        <v>0.11197225316296623</v>
      </c>
      <c r="V795" s="12" cm="1">
        <f t="array" ref="V795">SUMPRODUCT((B795=$B:$B)*(M795&lt;$M:$M))+1</f>
        <v>103</v>
      </c>
    </row>
    <row r="796" spans="1:22" x14ac:dyDescent="0.2">
      <c r="A796" s="14" t="str">
        <f t="shared" si="12"/>
        <v>2023Kim Pearson3</v>
      </c>
      <c r="B796" s="5">
        <v>2023</v>
      </c>
      <c r="C796" s="6" t="s">
        <v>297</v>
      </c>
      <c r="D796" s="6">
        <v>466514</v>
      </c>
      <c r="E796" s="6" t="s">
        <v>299</v>
      </c>
      <c r="F796" s="7">
        <v>4</v>
      </c>
      <c r="G796" s="7">
        <v>4</v>
      </c>
      <c r="H796" s="6" t="s">
        <v>31</v>
      </c>
      <c r="I796" s="6" t="s">
        <v>29</v>
      </c>
      <c r="J796" s="18">
        <v>121</v>
      </c>
      <c r="K796" s="18">
        <v>420</v>
      </c>
      <c r="L796" s="18">
        <v>1479</v>
      </c>
      <c r="M796" s="18">
        <v>59647.652699999999</v>
      </c>
      <c r="N796" s="18">
        <v>3</v>
      </c>
      <c r="O796" s="18">
        <v>492.95580743801651</v>
      </c>
      <c r="P796" s="21">
        <v>3.4710743801652892</v>
      </c>
      <c r="Q796" s="21">
        <v>3.5214285714285714</v>
      </c>
      <c r="R796" s="18">
        <v>6142.4026999999987</v>
      </c>
      <c r="S796" s="24">
        <v>0.10297811266594903</v>
      </c>
      <c r="T796" s="18">
        <v>2339.9026999999987</v>
      </c>
      <c r="U796" s="24">
        <v>3.9228747387070252E-2</v>
      </c>
      <c r="V796" s="12" cm="1">
        <f t="array" ref="V796">SUMPRODUCT((B796=$B:$B)*(M796&lt;$M:$M))+1</f>
        <v>111</v>
      </c>
    </row>
    <row r="797" spans="1:22" x14ac:dyDescent="0.2">
      <c r="A797" s="14" t="str">
        <f t="shared" si="12"/>
        <v>2023Kim Pearson4</v>
      </c>
      <c r="B797" s="5">
        <v>2023</v>
      </c>
      <c r="C797" s="6" t="s">
        <v>297</v>
      </c>
      <c r="D797" s="6">
        <v>725619</v>
      </c>
      <c r="E797" s="6" t="s">
        <v>309</v>
      </c>
      <c r="F797" s="7">
        <v>4</v>
      </c>
      <c r="G797" s="7">
        <v>4</v>
      </c>
      <c r="H797" s="6" t="s">
        <v>31</v>
      </c>
      <c r="I797" s="6" t="s">
        <v>29</v>
      </c>
      <c r="J797" s="18">
        <v>93</v>
      </c>
      <c r="K797" s="18">
        <v>309</v>
      </c>
      <c r="L797" s="18">
        <v>1309</v>
      </c>
      <c r="M797" s="18">
        <v>49769.2042</v>
      </c>
      <c r="N797" s="18">
        <v>4</v>
      </c>
      <c r="O797" s="18">
        <v>535.15273333333334</v>
      </c>
      <c r="P797" s="21">
        <v>3.3225806451612905</v>
      </c>
      <c r="Q797" s="21">
        <v>4.2362459546925564</v>
      </c>
      <c r="R797" s="18">
        <v>890.45420000000013</v>
      </c>
      <c r="S797" s="24">
        <v>1.7891670447887132E-2</v>
      </c>
      <c r="T797" s="18">
        <v>-2018.5457999999999</v>
      </c>
      <c r="U797" s="24">
        <v>-4.0558128916194321E-2</v>
      </c>
      <c r="V797" s="12" cm="1">
        <f t="array" ref="V797">SUMPRODUCT((B797=$B:$B)*(M797&lt;$M:$M))+1</f>
        <v>132</v>
      </c>
    </row>
    <row r="798" spans="1:22" x14ac:dyDescent="0.2">
      <c r="A798" s="14" t="str">
        <f t="shared" si="12"/>
        <v>2023Kim Pearson5</v>
      </c>
      <c r="B798" s="5">
        <v>2023</v>
      </c>
      <c r="C798" s="6" t="s">
        <v>297</v>
      </c>
      <c r="D798" s="6">
        <v>609954</v>
      </c>
      <c r="E798" s="6" t="s">
        <v>219</v>
      </c>
      <c r="F798" s="7">
        <v>4</v>
      </c>
      <c r="G798" s="7">
        <v>2</v>
      </c>
      <c r="H798" s="6" t="s">
        <v>22</v>
      </c>
      <c r="I798" s="6" t="s">
        <v>29</v>
      </c>
      <c r="J798" s="18">
        <v>35</v>
      </c>
      <c r="K798" s="18">
        <v>144</v>
      </c>
      <c r="L798" s="18">
        <v>662</v>
      </c>
      <c r="M798" s="18">
        <v>27018.866000000002</v>
      </c>
      <c r="N798" s="18">
        <v>5</v>
      </c>
      <c r="O798" s="18">
        <v>771.96760000000006</v>
      </c>
      <c r="P798" s="21">
        <v>4.1142857142857139</v>
      </c>
      <c r="Q798" s="21">
        <v>4.5972222222222223</v>
      </c>
      <c r="R798" s="18">
        <v>3132.1160000000018</v>
      </c>
      <c r="S798" s="24">
        <v>0.11592329596660354</v>
      </c>
      <c r="T798" s="18">
        <v>2009.6160000000018</v>
      </c>
      <c r="U798" s="24">
        <v>7.4378251107948115E-2</v>
      </c>
      <c r="V798" s="12" cm="1">
        <f t="array" ref="V798">SUMPRODUCT((B798=$B:$B)*(M798&lt;$M:$M))+1</f>
        <v>186</v>
      </c>
    </row>
    <row r="799" spans="1:22" x14ac:dyDescent="0.2">
      <c r="A799" s="14" t="str">
        <f t="shared" si="12"/>
        <v>2023Kim Pearson6</v>
      </c>
      <c r="B799" s="5">
        <v>2023</v>
      </c>
      <c r="C799" s="6" t="s">
        <v>297</v>
      </c>
      <c r="D799" s="6">
        <v>735008</v>
      </c>
      <c r="E799" s="6" t="s">
        <v>304</v>
      </c>
      <c r="F799" s="7">
        <v>4</v>
      </c>
      <c r="G799" s="7">
        <v>4</v>
      </c>
      <c r="H799" s="6" t="s">
        <v>31</v>
      </c>
      <c r="I799" s="6" t="s">
        <v>29</v>
      </c>
      <c r="J799" s="18">
        <v>45</v>
      </c>
      <c r="K799" s="18">
        <v>105</v>
      </c>
      <c r="L799" s="18">
        <v>448</v>
      </c>
      <c r="M799" s="18">
        <v>25438.815999999999</v>
      </c>
      <c r="N799" s="18">
        <v>6</v>
      </c>
      <c r="O799" s="18">
        <v>565.30702222222214</v>
      </c>
      <c r="P799" s="21">
        <v>2.3333333333333335</v>
      </c>
      <c r="Q799" s="21">
        <v>4.2666666666666666</v>
      </c>
      <c r="R799" s="18">
        <v>5446.8159999999989</v>
      </c>
      <c r="S799" s="24">
        <v>0.2141143675869191</v>
      </c>
      <c r="T799" s="18">
        <v>4083.3159999999989</v>
      </c>
      <c r="U799" s="24">
        <v>0.1605151749200906</v>
      </c>
      <c r="V799" s="12" cm="1">
        <f t="array" ref="V799">SUMPRODUCT((B799=$B:$B)*(M799&lt;$M:$M))+1</f>
        <v>193</v>
      </c>
    </row>
    <row r="800" spans="1:22" x14ac:dyDescent="0.2">
      <c r="A800" s="14" t="str">
        <f t="shared" si="12"/>
        <v>2023Kim Pearson7</v>
      </c>
      <c r="B800" s="5">
        <v>2023</v>
      </c>
      <c r="C800" s="6" t="s">
        <v>297</v>
      </c>
      <c r="D800" s="6">
        <v>870139</v>
      </c>
      <c r="E800" s="6" t="s">
        <v>97</v>
      </c>
      <c r="F800" s="7">
        <v>4</v>
      </c>
      <c r="G800" s="7">
        <v>3</v>
      </c>
      <c r="H800" s="6" t="s">
        <v>22</v>
      </c>
      <c r="I800" s="6" t="s">
        <v>29</v>
      </c>
      <c r="J800" s="18">
        <v>40</v>
      </c>
      <c r="K800" s="18">
        <v>129</v>
      </c>
      <c r="L800" s="18">
        <v>587</v>
      </c>
      <c r="M800" s="18">
        <v>22022.370800000001</v>
      </c>
      <c r="N800" s="18">
        <v>7</v>
      </c>
      <c r="O800" s="18">
        <v>550.55926999999997</v>
      </c>
      <c r="P800" s="21">
        <v>3.2250000000000001</v>
      </c>
      <c r="Q800" s="21">
        <v>4.5503875968992249</v>
      </c>
      <c r="R800" s="18">
        <v>1972.8708000000006</v>
      </c>
      <c r="S800" s="24">
        <v>8.9584850691915532E-2</v>
      </c>
      <c r="T800" s="18">
        <v>724.3708000000006</v>
      </c>
      <c r="U800" s="24">
        <v>3.2892498567865393E-2</v>
      </c>
      <c r="V800" s="12" cm="1">
        <f t="array" ref="V800">SUMPRODUCT((B800=$B:$B)*(M800&lt;$M:$M))+1</f>
        <v>204</v>
      </c>
    </row>
    <row r="801" spans="1:22" x14ac:dyDescent="0.2">
      <c r="A801" s="14" t="str">
        <f t="shared" si="12"/>
        <v>2023Kim Pearson8</v>
      </c>
      <c r="B801" s="5">
        <v>2023</v>
      </c>
      <c r="C801" s="6" t="s">
        <v>297</v>
      </c>
      <c r="D801" s="6">
        <v>642395</v>
      </c>
      <c r="E801" s="6" t="s">
        <v>466</v>
      </c>
      <c r="F801" s="7">
        <v>4</v>
      </c>
      <c r="G801" s="7">
        <v>2</v>
      </c>
      <c r="H801" s="6" t="s">
        <v>22</v>
      </c>
      <c r="I801" s="6" t="s">
        <v>29</v>
      </c>
      <c r="J801" s="18">
        <v>42</v>
      </c>
      <c r="K801" s="18">
        <v>122</v>
      </c>
      <c r="L801" s="18">
        <v>611</v>
      </c>
      <c r="M801" s="18">
        <v>21667.86</v>
      </c>
      <c r="N801" s="18">
        <v>8</v>
      </c>
      <c r="O801" s="18">
        <v>515.9014285714286</v>
      </c>
      <c r="P801" s="21">
        <v>2.9047619047619047</v>
      </c>
      <c r="Q801" s="21">
        <v>5.0081967213114753</v>
      </c>
      <c r="R801" s="18">
        <v>3052.8600000000006</v>
      </c>
      <c r="S801" s="24">
        <v>0.14089347079037803</v>
      </c>
      <c r="T801" s="18">
        <v>1754.8600000000006</v>
      </c>
      <c r="U801" s="24">
        <v>8.0989077832328643E-2</v>
      </c>
      <c r="V801" s="12" cm="1">
        <f t="array" ref="V801">SUMPRODUCT((B801=$B:$B)*(M801&lt;$M:$M))+1</f>
        <v>206</v>
      </c>
    </row>
    <row r="802" spans="1:22" x14ac:dyDescent="0.2">
      <c r="A802" s="14" t="str">
        <f t="shared" si="12"/>
        <v>2023Kim Pearson9</v>
      </c>
      <c r="B802" s="5">
        <v>2023</v>
      </c>
      <c r="C802" s="6" t="s">
        <v>297</v>
      </c>
      <c r="D802" s="6">
        <v>650314</v>
      </c>
      <c r="E802" s="6" t="s">
        <v>303</v>
      </c>
      <c r="F802" s="7">
        <v>4</v>
      </c>
      <c r="G802" s="7">
        <v>4</v>
      </c>
      <c r="H802" s="6" t="s">
        <v>31</v>
      </c>
      <c r="I802" s="6" t="s">
        <v>29</v>
      </c>
      <c r="J802" s="18">
        <v>51</v>
      </c>
      <c r="K802" s="18">
        <v>97</v>
      </c>
      <c r="L802" s="18">
        <v>407</v>
      </c>
      <c r="M802" s="18">
        <v>19307.944</v>
      </c>
      <c r="N802" s="18">
        <v>9</v>
      </c>
      <c r="O802" s="18">
        <v>378.58713725490196</v>
      </c>
      <c r="P802" s="21">
        <v>1.9019607843137254</v>
      </c>
      <c r="Q802" s="21">
        <v>4.195876288659794</v>
      </c>
      <c r="R802" s="18">
        <v>4471.1939999999995</v>
      </c>
      <c r="S802" s="24">
        <v>0.23157276611119235</v>
      </c>
      <c r="T802" s="18">
        <v>2946.6939999999995</v>
      </c>
      <c r="U802" s="24">
        <v>0.15261562805444223</v>
      </c>
      <c r="V802" s="12" cm="1">
        <f t="array" ref="V802">SUMPRODUCT((B802=$B:$B)*(M802&lt;$M:$M))+1</f>
        <v>216</v>
      </c>
    </row>
    <row r="803" spans="1:22" x14ac:dyDescent="0.2">
      <c r="A803" s="14" t="str">
        <f t="shared" si="12"/>
        <v>2023Kim Pearson10</v>
      </c>
      <c r="B803" s="5">
        <v>2023</v>
      </c>
      <c r="C803" s="6" t="s">
        <v>297</v>
      </c>
      <c r="D803" s="6">
        <v>676623</v>
      </c>
      <c r="E803" s="6" t="s">
        <v>203</v>
      </c>
      <c r="F803" s="7">
        <v>4</v>
      </c>
      <c r="G803" s="7">
        <v>3</v>
      </c>
      <c r="H803" s="6" t="s">
        <v>22</v>
      </c>
      <c r="I803" s="6" t="s">
        <v>29</v>
      </c>
      <c r="J803" s="18">
        <v>63</v>
      </c>
      <c r="K803" s="18">
        <v>109</v>
      </c>
      <c r="L803" s="18">
        <v>413</v>
      </c>
      <c r="M803" s="18">
        <v>19078.6872</v>
      </c>
      <c r="N803" s="18">
        <v>10</v>
      </c>
      <c r="O803" s="18">
        <v>302.83630476190478</v>
      </c>
      <c r="P803" s="21">
        <v>1.7301587301587302</v>
      </c>
      <c r="Q803" s="21">
        <v>3.7889908256880735</v>
      </c>
      <c r="R803" s="18">
        <v>1964.6872000000003</v>
      </c>
      <c r="S803" s="24">
        <v>0.10297811266594907</v>
      </c>
      <c r="T803" s="18">
        <v>91.687200000000303</v>
      </c>
      <c r="U803" s="24">
        <v>4.8057394640864124E-3</v>
      </c>
      <c r="V803" s="12" cm="1">
        <f t="array" ref="V803">SUMPRODUCT((B803=$B:$B)*(M803&lt;$M:$M))+1</f>
        <v>219</v>
      </c>
    </row>
    <row r="804" spans="1:22" x14ac:dyDescent="0.2">
      <c r="A804" s="14" t="str">
        <f t="shared" si="12"/>
        <v>2023Kim Pearson11</v>
      </c>
      <c r="B804" s="5">
        <v>2023</v>
      </c>
      <c r="C804" s="6" t="s">
        <v>297</v>
      </c>
      <c r="D804" s="6">
        <v>145784</v>
      </c>
      <c r="E804" s="6" t="s">
        <v>301</v>
      </c>
      <c r="F804" s="7">
        <v>4</v>
      </c>
      <c r="G804" s="7">
        <v>4</v>
      </c>
      <c r="H804" s="6" t="s">
        <v>31</v>
      </c>
      <c r="I804" s="6" t="s">
        <v>29</v>
      </c>
      <c r="J804" s="18">
        <v>37</v>
      </c>
      <c r="K804" s="18">
        <v>117</v>
      </c>
      <c r="L804" s="18">
        <v>345</v>
      </c>
      <c r="M804" s="18">
        <v>17105.240000000002</v>
      </c>
      <c r="N804" s="18">
        <v>11</v>
      </c>
      <c r="O804" s="18">
        <v>462.30378378378384</v>
      </c>
      <c r="P804" s="21">
        <v>3.1621621621621623</v>
      </c>
      <c r="Q804" s="21">
        <v>2.9487179487179489</v>
      </c>
      <c r="R804" s="18">
        <v>4025.9900000000016</v>
      </c>
      <c r="S804" s="24">
        <v>0.23536588787997134</v>
      </c>
      <c r="T804" s="18">
        <v>2875.9900000000016</v>
      </c>
      <c r="U804" s="24">
        <v>0.16813502762896057</v>
      </c>
      <c r="V804" s="12" cm="1">
        <f t="array" ref="V804">SUMPRODUCT((B804=$B:$B)*(M804&lt;$M:$M))+1</f>
        <v>225</v>
      </c>
    </row>
    <row r="805" spans="1:22" x14ac:dyDescent="0.2">
      <c r="A805" s="14" t="str">
        <f t="shared" si="12"/>
        <v>2023Kim Pearson12</v>
      </c>
      <c r="B805" s="5">
        <v>2023</v>
      </c>
      <c r="C805" s="6" t="s">
        <v>297</v>
      </c>
      <c r="D805" s="6">
        <v>219128</v>
      </c>
      <c r="E805" s="6" t="s">
        <v>305</v>
      </c>
      <c r="F805" s="7">
        <v>4</v>
      </c>
      <c r="G805" s="7">
        <v>4</v>
      </c>
      <c r="H805" s="6" t="s">
        <v>31</v>
      </c>
      <c r="I805" s="6" t="s">
        <v>34</v>
      </c>
      <c r="J805" s="18">
        <v>47</v>
      </c>
      <c r="K805" s="18">
        <v>74</v>
      </c>
      <c r="L805" s="18">
        <v>216</v>
      </c>
      <c r="M805" s="18">
        <v>13204.672</v>
      </c>
      <c r="N805" s="18">
        <v>12</v>
      </c>
      <c r="O805" s="18">
        <v>280.95046808510637</v>
      </c>
      <c r="P805" s="21">
        <v>1.574468085106383</v>
      </c>
      <c r="Q805" s="21">
        <v>2.9189189189189189</v>
      </c>
      <c r="R805" s="18">
        <v>3025.9220000000005</v>
      </c>
      <c r="S805" s="24">
        <v>0.22915540802528078</v>
      </c>
      <c r="T805" s="18">
        <v>1635.9220000000005</v>
      </c>
      <c r="U805" s="24">
        <v>0.12388963542600682</v>
      </c>
      <c r="V805" s="12" cm="1">
        <f t="array" ref="V805">SUMPRODUCT((B805=$B:$B)*(M805&lt;$M:$M))+1</f>
        <v>241</v>
      </c>
    </row>
    <row r="806" spans="1:22" x14ac:dyDescent="0.2">
      <c r="A806" s="14" t="str">
        <f t="shared" si="12"/>
        <v>2023Kim Pearson13</v>
      </c>
      <c r="B806" s="5">
        <v>2023</v>
      </c>
      <c r="C806" s="6" t="s">
        <v>297</v>
      </c>
      <c r="D806" s="6">
        <v>250641</v>
      </c>
      <c r="E806" s="6" t="s">
        <v>312</v>
      </c>
      <c r="F806" s="7">
        <v>4</v>
      </c>
      <c r="G806" s="7">
        <v>4</v>
      </c>
      <c r="H806" s="6" t="s">
        <v>31</v>
      </c>
      <c r="I806" s="6" t="s">
        <v>34</v>
      </c>
      <c r="J806" s="18">
        <v>35</v>
      </c>
      <c r="K806" s="18">
        <v>103</v>
      </c>
      <c r="L806" s="18">
        <v>304</v>
      </c>
      <c r="M806" s="18">
        <v>12756.931200000001</v>
      </c>
      <c r="N806" s="18">
        <v>13</v>
      </c>
      <c r="O806" s="18">
        <v>364.48374857142858</v>
      </c>
      <c r="P806" s="21">
        <v>2.9428571428571431</v>
      </c>
      <c r="Q806" s="21">
        <v>2.9514563106796117</v>
      </c>
      <c r="R806" s="18">
        <v>1599.1812000000009</v>
      </c>
      <c r="S806" s="24">
        <v>0.12535782900514511</v>
      </c>
      <c r="T806" s="18">
        <v>517.6812000000009</v>
      </c>
      <c r="U806" s="24">
        <v>4.058038660583204E-2</v>
      </c>
      <c r="V806" s="12" cm="1">
        <f t="array" ref="V806">SUMPRODUCT((B806=$B:$B)*(M806&lt;$M:$M))+1</f>
        <v>245</v>
      </c>
    </row>
    <row r="807" spans="1:22" x14ac:dyDescent="0.2">
      <c r="A807" s="14" t="str">
        <f t="shared" si="12"/>
        <v>2023Kim Pearson14</v>
      </c>
      <c r="B807" s="5">
        <v>2023</v>
      </c>
      <c r="C807" s="6" t="s">
        <v>297</v>
      </c>
      <c r="D807" s="6">
        <v>104983</v>
      </c>
      <c r="E807" s="6" t="s">
        <v>314</v>
      </c>
      <c r="F807" s="7">
        <v>4</v>
      </c>
      <c r="G807" s="7">
        <v>4</v>
      </c>
      <c r="H807" s="6" t="s">
        <v>31</v>
      </c>
      <c r="I807" s="6" t="s">
        <v>34</v>
      </c>
      <c r="J807" s="18">
        <v>41</v>
      </c>
      <c r="K807" s="18">
        <v>73</v>
      </c>
      <c r="L807" s="18">
        <v>199</v>
      </c>
      <c r="M807" s="18">
        <v>10267.208000000001</v>
      </c>
      <c r="N807" s="18">
        <v>14</v>
      </c>
      <c r="O807" s="18">
        <v>250.41970731707318</v>
      </c>
      <c r="P807" s="21">
        <v>1.7804878048780488</v>
      </c>
      <c r="Q807" s="21">
        <v>2.7260273972602738</v>
      </c>
      <c r="R807" s="18">
        <v>2309.7080000000005</v>
      </c>
      <c r="S807" s="24">
        <v>0.2249596969302658</v>
      </c>
      <c r="T807" s="18">
        <v>1089.2080000000005</v>
      </c>
      <c r="U807" s="24">
        <v>0.10608609468124153</v>
      </c>
      <c r="V807" s="12" cm="1">
        <f t="array" ref="V807">SUMPRODUCT((B807=$B:$B)*(M807&lt;$M:$M))+1</f>
        <v>271</v>
      </c>
    </row>
    <row r="808" spans="1:22" x14ac:dyDescent="0.2">
      <c r="A808" s="14" t="str">
        <f t="shared" si="12"/>
        <v>2023Kim Pearson15</v>
      </c>
      <c r="B808" s="5">
        <v>2023</v>
      </c>
      <c r="C808" s="6" t="s">
        <v>297</v>
      </c>
      <c r="D808" s="6">
        <v>833290</v>
      </c>
      <c r="E808" s="6" t="s">
        <v>307</v>
      </c>
      <c r="F808" s="7">
        <v>4</v>
      </c>
      <c r="G808" s="7">
        <v>4</v>
      </c>
      <c r="H808" s="6" t="s">
        <v>31</v>
      </c>
      <c r="I808" s="6" t="s">
        <v>34</v>
      </c>
      <c r="J808" s="18">
        <v>35</v>
      </c>
      <c r="K808" s="18">
        <v>123</v>
      </c>
      <c r="L808" s="18">
        <v>267</v>
      </c>
      <c r="M808" s="18">
        <v>9893.25</v>
      </c>
      <c r="N808" s="18">
        <v>15</v>
      </c>
      <c r="O808" s="18">
        <v>282.66428571428571</v>
      </c>
      <c r="P808" s="21">
        <v>3.5142857142857142</v>
      </c>
      <c r="Q808" s="21">
        <v>2.1707317073170733</v>
      </c>
      <c r="R808" s="18">
        <v>0</v>
      </c>
      <c r="S808" s="24">
        <v>0</v>
      </c>
      <c r="T808" s="18">
        <v>-1103</v>
      </c>
      <c r="U808" s="24">
        <v>-0.11149015743057135</v>
      </c>
      <c r="V808" s="12" cm="1">
        <f t="array" ref="V808">SUMPRODUCT((B808=$B:$B)*(M808&lt;$M:$M))+1</f>
        <v>281</v>
      </c>
    </row>
    <row r="809" spans="1:22" x14ac:dyDescent="0.2">
      <c r="A809" s="14" t="str">
        <f t="shared" si="12"/>
        <v>2023Kim Pearson16</v>
      </c>
      <c r="B809" s="5">
        <v>2023</v>
      </c>
      <c r="C809" s="6" t="s">
        <v>297</v>
      </c>
      <c r="D809" s="6">
        <v>519375</v>
      </c>
      <c r="E809" s="6" t="s">
        <v>311</v>
      </c>
      <c r="F809" s="7">
        <v>4</v>
      </c>
      <c r="G809" s="7">
        <v>4</v>
      </c>
      <c r="H809" s="6" t="s">
        <v>31</v>
      </c>
      <c r="I809" s="6" t="s">
        <v>34</v>
      </c>
      <c r="J809" s="18">
        <v>42</v>
      </c>
      <c r="K809" s="18">
        <v>81</v>
      </c>
      <c r="L809" s="18">
        <v>243</v>
      </c>
      <c r="M809" s="18">
        <v>9581.9418000000005</v>
      </c>
      <c r="N809" s="18">
        <v>16</v>
      </c>
      <c r="O809" s="18">
        <v>228.14147142857144</v>
      </c>
      <c r="P809" s="21">
        <v>1.9285714285714286</v>
      </c>
      <c r="Q809" s="21">
        <v>3</v>
      </c>
      <c r="R809" s="18">
        <v>1926.9418000000005</v>
      </c>
      <c r="S809" s="24">
        <v>0.20110138844717262</v>
      </c>
      <c r="T809" s="18">
        <v>670.44180000000051</v>
      </c>
      <c r="U809" s="24">
        <v>6.9969304134157903E-2</v>
      </c>
      <c r="V809" s="12" cm="1">
        <f t="array" ref="V809">SUMPRODUCT((B809=$B:$B)*(M809&lt;$M:$M))+1</f>
        <v>287</v>
      </c>
    </row>
    <row r="810" spans="1:22" x14ac:dyDescent="0.2">
      <c r="A810" s="14" t="str">
        <f t="shared" si="12"/>
        <v>2023Kim Pearson17</v>
      </c>
      <c r="B810" s="5">
        <v>2023</v>
      </c>
      <c r="C810" s="6" t="s">
        <v>297</v>
      </c>
      <c r="D810" s="6">
        <v>245593</v>
      </c>
      <c r="E810" s="6" t="s">
        <v>481</v>
      </c>
      <c r="F810" s="7">
        <v>4</v>
      </c>
      <c r="G810" s="7">
        <v>4</v>
      </c>
      <c r="H810" s="6" t="s">
        <v>31</v>
      </c>
      <c r="I810" s="6" t="s">
        <v>34</v>
      </c>
      <c r="J810" s="18">
        <v>39</v>
      </c>
      <c r="K810" s="18">
        <v>75</v>
      </c>
      <c r="L810" s="18">
        <v>192</v>
      </c>
      <c r="M810" s="18">
        <v>9363.2639999999992</v>
      </c>
      <c r="N810" s="18">
        <v>17</v>
      </c>
      <c r="O810" s="18">
        <v>240.08369230769227</v>
      </c>
      <c r="P810" s="21">
        <v>1.9230769230769231</v>
      </c>
      <c r="Q810" s="21">
        <v>2.56</v>
      </c>
      <c r="R810" s="18">
        <v>2404.0139999999992</v>
      </c>
      <c r="S810" s="24">
        <v>0.25674956938093374</v>
      </c>
      <c r="T810" s="18">
        <v>1238.0139999999992</v>
      </c>
      <c r="U810" s="24">
        <v>0.1322203453838319</v>
      </c>
      <c r="V810" s="12" cm="1">
        <f t="array" ref="V810">SUMPRODUCT((B810=$B:$B)*(M810&lt;$M:$M))+1</f>
        <v>294</v>
      </c>
    </row>
    <row r="811" spans="1:22" x14ac:dyDescent="0.2">
      <c r="A811" s="14" t="str">
        <f t="shared" si="12"/>
        <v>2023Kim Pearson18</v>
      </c>
      <c r="B811" s="5">
        <v>2023</v>
      </c>
      <c r="C811" s="6" t="s">
        <v>297</v>
      </c>
      <c r="D811" s="6">
        <v>469339</v>
      </c>
      <c r="E811" s="6" t="s">
        <v>146</v>
      </c>
      <c r="F811" s="7">
        <v>4</v>
      </c>
      <c r="G811" s="7">
        <v>3</v>
      </c>
      <c r="H811" s="6" t="s">
        <v>22</v>
      </c>
      <c r="I811" s="6" t="s">
        <v>34</v>
      </c>
      <c r="J811" s="18">
        <v>28</v>
      </c>
      <c r="K811" s="18">
        <v>70</v>
      </c>
      <c r="L811" s="18">
        <v>201</v>
      </c>
      <c r="M811" s="18">
        <v>9315.9920000000002</v>
      </c>
      <c r="N811" s="18">
        <v>18</v>
      </c>
      <c r="O811" s="18">
        <v>332.714</v>
      </c>
      <c r="P811" s="21">
        <v>2.5</v>
      </c>
      <c r="Q811" s="21">
        <v>2.8714285714285714</v>
      </c>
      <c r="R811" s="18">
        <v>1773.2420000000002</v>
      </c>
      <c r="S811" s="24">
        <v>0.19034387320212384</v>
      </c>
      <c r="T811" s="18">
        <v>919.24200000000019</v>
      </c>
      <c r="U811" s="24">
        <v>9.8673549741133335E-2</v>
      </c>
      <c r="V811" s="12" cm="1">
        <f t="array" ref="V811">SUMPRODUCT((B811=$B:$B)*(M811&lt;$M:$M))+1</f>
        <v>297</v>
      </c>
    </row>
    <row r="812" spans="1:22" x14ac:dyDescent="0.2">
      <c r="A812" s="14" t="str">
        <f t="shared" si="12"/>
        <v>2023Kim Pearson19</v>
      </c>
      <c r="B812" s="5">
        <v>2023</v>
      </c>
      <c r="C812" s="6" t="s">
        <v>297</v>
      </c>
      <c r="D812" s="6">
        <v>458704</v>
      </c>
      <c r="E812" s="6" t="s">
        <v>333</v>
      </c>
      <c r="F812" s="7">
        <v>4</v>
      </c>
      <c r="G812" s="7">
        <v>4</v>
      </c>
      <c r="H812" s="6" t="s">
        <v>31</v>
      </c>
      <c r="I812" s="6" t="s">
        <v>34</v>
      </c>
      <c r="J812" s="18">
        <v>11</v>
      </c>
      <c r="K812" s="18">
        <v>45</v>
      </c>
      <c r="L812" s="18">
        <v>170</v>
      </c>
      <c r="M812" s="18">
        <v>8825.84</v>
      </c>
      <c r="N812" s="18">
        <v>19</v>
      </c>
      <c r="O812" s="18">
        <v>802.34909090909093</v>
      </c>
      <c r="P812" s="21">
        <v>4.0909090909090908</v>
      </c>
      <c r="Q812" s="21">
        <v>3.7777777777777777</v>
      </c>
      <c r="R812" s="18">
        <v>2042.3400000000001</v>
      </c>
      <c r="S812" s="24">
        <v>0.23140460284800088</v>
      </c>
      <c r="T812" s="18">
        <v>1690.8400000000001</v>
      </c>
      <c r="U812" s="24">
        <v>0.19157836534539491</v>
      </c>
      <c r="V812" s="12" cm="1">
        <f t="array" ref="V812">SUMPRODUCT((B812=$B:$B)*(M812&lt;$M:$M))+1</f>
        <v>308</v>
      </c>
    </row>
    <row r="813" spans="1:22" x14ac:dyDescent="0.2">
      <c r="A813" s="14" t="str">
        <f t="shared" si="12"/>
        <v>2023Kim Pearson20</v>
      </c>
      <c r="B813" s="5">
        <v>2023</v>
      </c>
      <c r="C813" s="6" t="s">
        <v>297</v>
      </c>
      <c r="D813" s="6">
        <v>916061</v>
      </c>
      <c r="E813" s="6" t="s">
        <v>324</v>
      </c>
      <c r="F813" s="7">
        <v>4</v>
      </c>
      <c r="G813" s="7">
        <v>4</v>
      </c>
      <c r="H813" s="6" t="s">
        <v>31</v>
      </c>
      <c r="I813" s="6" t="s">
        <v>34</v>
      </c>
      <c r="J813" s="18">
        <v>36</v>
      </c>
      <c r="K813" s="18">
        <v>72</v>
      </c>
      <c r="L813" s="18">
        <v>197</v>
      </c>
      <c r="M813" s="18">
        <v>8743.7016000000003</v>
      </c>
      <c r="N813" s="18">
        <v>20</v>
      </c>
      <c r="O813" s="18">
        <v>242.88060000000002</v>
      </c>
      <c r="P813" s="21">
        <v>2</v>
      </c>
      <c r="Q813" s="21">
        <v>2.7361111111111112</v>
      </c>
      <c r="R813" s="18">
        <v>1440.4516000000003</v>
      </c>
      <c r="S813" s="24">
        <v>0.16474162384498578</v>
      </c>
      <c r="T813" s="18">
        <v>360.45160000000033</v>
      </c>
      <c r="U813" s="24">
        <v>4.1224142415839111E-2</v>
      </c>
      <c r="V813" s="12" cm="1">
        <f t="array" ref="V813">SUMPRODUCT((B813=$B:$B)*(M813&lt;$M:$M))+1</f>
        <v>312</v>
      </c>
    </row>
    <row r="814" spans="1:22" x14ac:dyDescent="0.2">
      <c r="A814" s="14" t="str">
        <f t="shared" si="12"/>
        <v>2023Kim Pearson21</v>
      </c>
      <c r="B814" s="5">
        <v>2023</v>
      </c>
      <c r="C814" s="6" t="s">
        <v>297</v>
      </c>
      <c r="D814" s="6">
        <v>317731</v>
      </c>
      <c r="E814" s="6" t="s">
        <v>306</v>
      </c>
      <c r="F814" s="7">
        <v>4</v>
      </c>
      <c r="G814" s="7">
        <v>4</v>
      </c>
      <c r="H814" s="6" t="s">
        <v>31</v>
      </c>
      <c r="I814" s="6" t="s">
        <v>34</v>
      </c>
      <c r="J814" s="18">
        <v>36</v>
      </c>
      <c r="K814" s="18">
        <v>69</v>
      </c>
      <c r="L814" s="18">
        <v>183</v>
      </c>
      <c r="M814" s="18">
        <v>8661.9189999999999</v>
      </c>
      <c r="N814" s="18">
        <v>21</v>
      </c>
      <c r="O814" s="18">
        <v>240.60886111111111</v>
      </c>
      <c r="P814" s="21">
        <v>1.9166666666666667</v>
      </c>
      <c r="Q814" s="21">
        <v>2.652173913043478</v>
      </c>
      <c r="R814" s="18">
        <v>1257.4189999999999</v>
      </c>
      <c r="S814" s="24">
        <v>0.14516633092505252</v>
      </c>
      <c r="T814" s="18">
        <v>180.91899999999987</v>
      </c>
      <c r="U814" s="24">
        <v>2.088671113179422E-2</v>
      </c>
      <c r="V814" s="12" cm="1">
        <f t="array" ref="V814">SUMPRODUCT((B814=$B:$B)*(M814&lt;$M:$M))+1</f>
        <v>316</v>
      </c>
    </row>
    <row r="815" spans="1:22" x14ac:dyDescent="0.2">
      <c r="A815" s="14" t="str">
        <f t="shared" si="12"/>
        <v>2023Kim Pearson22</v>
      </c>
      <c r="B815" s="5">
        <v>2023</v>
      </c>
      <c r="C815" s="6" t="s">
        <v>297</v>
      </c>
      <c r="D815" s="6">
        <v>733583</v>
      </c>
      <c r="E815" s="6" t="s">
        <v>313</v>
      </c>
      <c r="F815" s="7">
        <v>4</v>
      </c>
      <c r="G815" s="7">
        <v>4</v>
      </c>
      <c r="H815" s="6" t="s">
        <v>31</v>
      </c>
      <c r="I815" s="6" t="s">
        <v>34</v>
      </c>
      <c r="J815" s="18">
        <v>48</v>
      </c>
      <c r="K815" s="18">
        <v>66</v>
      </c>
      <c r="L815" s="18">
        <v>165</v>
      </c>
      <c r="M815" s="18">
        <v>8629.8799999999992</v>
      </c>
      <c r="N815" s="18">
        <v>22</v>
      </c>
      <c r="O815" s="18">
        <v>179.78916666666666</v>
      </c>
      <c r="P815" s="21">
        <v>1.375</v>
      </c>
      <c r="Q815" s="21">
        <v>2.5</v>
      </c>
      <c r="R815" s="18">
        <v>2005.3799999999992</v>
      </c>
      <c r="S815" s="24">
        <v>0.23237634822268668</v>
      </c>
      <c r="T815" s="18">
        <v>595.3799999999992</v>
      </c>
      <c r="U815" s="24">
        <v>6.8990530575164341E-2</v>
      </c>
      <c r="V815" s="12" cm="1">
        <f t="array" ref="V815">SUMPRODUCT((B815=$B:$B)*(M815&lt;$M:$M))+1</f>
        <v>320</v>
      </c>
    </row>
    <row r="816" spans="1:22" x14ac:dyDescent="0.2">
      <c r="A816" s="14" t="str">
        <f t="shared" si="12"/>
        <v>2023Kim Pearson23</v>
      </c>
      <c r="B816" s="5">
        <v>2023</v>
      </c>
      <c r="C816" s="6" t="s">
        <v>297</v>
      </c>
      <c r="D816" s="6">
        <v>116138</v>
      </c>
      <c r="E816" s="6" t="s">
        <v>246</v>
      </c>
      <c r="F816" s="7">
        <v>4</v>
      </c>
      <c r="G816" s="7">
        <v>5</v>
      </c>
      <c r="H816" s="6" t="s">
        <v>22</v>
      </c>
      <c r="I816" s="6" t="s">
        <v>34</v>
      </c>
      <c r="J816" s="18">
        <v>30</v>
      </c>
      <c r="K816" s="18">
        <v>67</v>
      </c>
      <c r="L816" s="18">
        <v>193</v>
      </c>
      <c r="M816" s="18">
        <v>8603.1903000000002</v>
      </c>
      <c r="N816" s="18">
        <v>23</v>
      </c>
      <c r="O816" s="18">
        <v>286.77301</v>
      </c>
      <c r="P816" s="21">
        <v>2.2333333333333334</v>
      </c>
      <c r="Q816" s="21">
        <v>2.8805970149253732</v>
      </c>
      <c r="R816" s="18">
        <v>885.94030000000021</v>
      </c>
      <c r="S816" s="24">
        <v>0.10297811266594907</v>
      </c>
      <c r="T816" s="18">
        <v>-20.559699999999793</v>
      </c>
      <c r="U816" s="24">
        <v>-2.3897762670668571E-3</v>
      </c>
      <c r="V816" s="12" cm="1">
        <f t="array" ref="V816">SUMPRODUCT((B816=$B:$B)*(M816&lt;$M:$M))+1</f>
        <v>321</v>
      </c>
    </row>
    <row r="817" spans="1:22" x14ac:dyDescent="0.2">
      <c r="A817" s="14" t="str">
        <f t="shared" si="12"/>
        <v>2023Kim Pearson24</v>
      </c>
      <c r="B817" s="5">
        <v>2023</v>
      </c>
      <c r="C817" s="6" t="s">
        <v>297</v>
      </c>
      <c r="D817" s="6">
        <v>868970</v>
      </c>
      <c r="E817" s="6" t="s">
        <v>302</v>
      </c>
      <c r="F817" s="7">
        <v>4</v>
      </c>
      <c r="G817" s="7">
        <v>4</v>
      </c>
      <c r="H817" s="6" t="s">
        <v>31</v>
      </c>
      <c r="I817" s="6" t="s">
        <v>34</v>
      </c>
      <c r="J817" s="18">
        <v>34</v>
      </c>
      <c r="K817" s="18">
        <v>84</v>
      </c>
      <c r="L817" s="18">
        <v>222</v>
      </c>
      <c r="M817" s="18">
        <v>8530.4015999999992</v>
      </c>
      <c r="N817" s="18">
        <v>24</v>
      </c>
      <c r="O817" s="18">
        <v>250.89416470588233</v>
      </c>
      <c r="P817" s="21">
        <v>2.4705882352941178</v>
      </c>
      <c r="Q817" s="21">
        <v>2.6428571428571428</v>
      </c>
      <c r="R817" s="18">
        <v>1427.4015999999992</v>
      </c>
      <c r="S817" s="24">
        <v>0.16733111369574902</v>
      </c>
      <c r="T817" s="18">
        <v>392.40159999999923</v>
      </c>
      <c r="U817" s="24">
        <v>4.6000366500915886E-2</v>
      </c>
      <c r="V817" s="12" cm="1">
        <f t="array" ref="V817">SUMPRODUCT((B817=$B:$B)*(M817&lt;$M:$M))+1</f>
        <v>322</v>
      </c>
    </row>
    <row r="818" spans="1:22" x14ac:dyDescent="0.2">
      <c r="A818" s="14" t="str">
        <f t="shared" si="12"/>
        <v>2023Kim Pearson25</v>
      </c>
      <c r="B818" s="5">
        <v>2023</v>
      </c>
      <c r="C818" s="6" t="s">
        <v>297</v>
      </c>
      <c r="D818" s="6">
        <v>331231</v>
      </c>
      <c r="E818" s="6" t="s">
        <v>308</v>
      </c>
      <c r="F818" s="7">
        <v>4</v>
      </c>
      <c r="G818" s="7">
        <v>4</v>
      </c>
      <c r="H818" s="6" t="s">
        <v>31</v>
      </c>
      <c r="I818" s="6" t="s">
        <v>34</v>
      </c>
      <c r="J818" s="18">
        <v>35</v>
      </c>
      <c r="K818" s="18">
        <v>72</v>
      </c>
      <c r="L818" s="18">
        <v>202</v>
      </c>
      <c r="M818" s="18">
        <v>7238.1455999999998</v>
      </c>
      <c r="N818" s="18">
        <v>25</v>
      </c>
      <c r="O818" s="18">
        <v>206.80416</v>
      </c>
      <c r="P818" s="21">
        <v>2.0571428571428569</v>
      </c>
      <c r="Q818" s="21">
        <v>2.8055555555555554</v>
      </c>
      <c r="R818" s="18">
        <v>1054.1455999999998</v>
      </c>
      <c r="S818" s="24">
        <v>0.14563752351154691</v>
      </c>
      <c r="T818" s="18">
        <v>3.1455999999998312</v>
      </c>
      <c r="U818" s="24">
        <v>4.3458644987741493E-4</v>
      </c>
      <c r="V818" s="12" cm="1">
        <f t="array" ref="V818">SUMPRODUCT((B818=$B:$B)*(M818&lt;$M:$M))+1</f>
        <v>339</v>
      </c>
    </row>
    <row r="819" spans="1:22" x14ac:dyDescent="0.2">
      <c r="A819" s="14" t="str">
        <f t="shared" si="12"/>
        <v>2023Kim Pearson26</v>
      </c>
      <c r="B819" s="5">
        <v>2023</v>
      </c>
      <c r="C819" s="6" t="s">
        <v>297</v>
      </c>
      <c r="D819" s="6">
        <v>270575</v>
      </c>
      <c r="E819" s="6" t="s">
        <v>317</v>
      </c>
      <c r="F819" s="7">
        <v>4</v>
      </c>
      <c r="G819" s="7">
        <v>4</v>
      </c>
      <c r="H819" s="6" t="s">
        <v>31</v>
      </c>
      <c r="I819" s="6" t="s">
        <v>34</v>
      </c>
      <c r="J819" s="18">
        <v>48</v>
      </c>
      <c r="K819" s="18">
        <v>66</v>
      </c>
      <c r="L819" s="18">
        <v>129</v>
      </c>
      <c r="M819" s="18">
        <v>7195.7970000000096</v>
      </c>
      <c r="N819" s="18">
        <v>26</v>
      </c>
      <c r="O819" s="18">
        <v>149.91243750000021</v>
      </c>
      <c r="P819" s="21">
        <v>1.375</v>
      </c>
      <c r="Q819" s="21">
        <v>1.9545454545454546</v>
      </c>
      <c r="R819" s="18">
        <v>837.04700000000958</v>
      </c>
      <c r="S819" s="24">
        <v>0.11632443216505531</v>
      </c>
      <c r="T819" s="18">
        <v>-572.95299999999042</v>
      </c>
      <c r="U819" s="24">
        <v>-7.9623285648551465E-2</v>
      </c>
      <c r="V819" s="12" cm="1">
        <f t="array" ref="V819">SUMPRODUCT((B819=$B:$B)*(M819&lt;$M:$M))+1</f>
        <v>341</v>
      </c>
    </row>
    <row r="820" spans="1:22" x14ac:dyDescent="0.2">
      <c r="A820" s="14" t="str">
        <f t="shared" si="12"/>
        <v>2023Kim Pearson27</v>
      </c>
      <c r="B820" s="5">
        <v>2023</v>
      </c>
      <c r="C820" s="6" t="s">
        <v>297</v>
      </c>
      <c r="D820" s="6">
        <v>726602</v>
      </c>
      <c r="E820" s="6" t="s">
        <v>323</v>
      </c>
      <c r="F820" s="7">
        <v>4</v>
      </c>
      <c r="G820" s="7">
        <v>4</v>
      </c>
      <c r="H820" s="6" t="s">
        <v>31</v>
      </c>
      <c r="I820" s="6" t="s">
        <v>34</v>
      </c>
      <c r="J820" s="18">
        <v>19</v>
      </c>
      <c r="K820" s="18">
        <v>54</v>
      </c>
      <c r="L820" s="18">
        <v>154</v>
      </c>
      <c r="M820" s="18">
        <v>7023.6804000000002</v>
      </c>
      <c r="N820" s="18">
        <v>27</v>
      </c>
      <c r="O820" s="18">
        <v>369.66738947368424</v>
      </c>
      <c r="P820" s="21">
        <v>2.8421052631578947</v>
      </c>
      <c r="Q820" s="21">
        <v>2.8518518518518516</v>
      </c>
      <c r="R820" s="18">
        <v>986.43040000000019</v>
      </c>
      <c r="S820" s="24">
        <v>0.14044352018067338</v>
      </c>
      <c r="T820" s="18">
        <v>400.93040000000019</v>
      </c>
      <c r="U820" s="24">
        <v>5.7082665663431981E-2</v>
      </c>
      <c r="V820" s="12" cm="1">
        <f t="array" ref="V820">SUMPRODUCT((B820=$B:$B)*(M820&lt;$M:$M))+1</f>
        <v>346</v>
      </c>
    </row>
    <row r="821" spans="1:22" x14ac:dyDescent="0.2">
      <c r="A821" s="14" t="str">
        <f t="shared" si="12"/>
        <v>2023Kim Pearson28</v>
      </c>
      <c r="B821" s="5">
        <v>2023</v>
      </c>
      <c r="C821" s="6" t="s">
        <v>297</v>
      </c>
      <c r="D821" s="6">
        <v>601052</v>
      </c>
      <c r="E821" s="6" t="s">
        <v>321</v>
      </c>
      <c r="F821" s="7">
        <v>4</v>
      </c>
      <c r="G821" s="7">
        <v>4</v>
      </c>
      <c r="H821" s="6" t="s">
        <v>31</v>
      </c>
      <c r="I821" s="6" t="s">
        <v>34</v>
      </c>
      <c r="J821" s="18">
        <v>18</v>
      </c>
      <c r="K821" s="18">
        <v>65</v>
      </c>
      <c r="L821" s="18">
        <v>137</v>
      </c>
      <c r="M821" s="18">
        <v>6193.3040000000001</v>
      </c>
      <c r="N821" s="18">
        <v>28</v>
      </c>
      <c r="O821" s="18">
        <v>344.07244444444444</v>
      </c>
      <c r="P821" s="21">
        <v>3.6111111111111112</v>
      </c>
      <c r="Q821" s="21">
        <v>2.1076923076923078</v>
      </c>
      <c r="R821" s="18">
        <v>1571.3040000000001</v>
      </c>
      <c r="S821" s="24">
        <v>0.25371013597911551</v>
      </c>
      <c r="T821" s="18">
        <v>1004.3040000000001</v>
      </c>
      <c r="U821" s="24">
        <v>0.16215964854946568</v>
      </c>
      <c r="V821" s="12" cm="1">
        <f t="array" ref="V821">SUMPRODUCT((B821=$B:$B)*(M821&lt;$M:$M))+1</f>
        <v>356</v>
      </c>
    </row>
    <row r="822" spans="1:22" x14ac:dyDescent="0.2">
      <c r="A822" s="14" t="str">
        <f t="shared" si="12"/>
        <v>2023Kim Pearson29</v>
      </c>
      <c r="B822" s="5">
        <v>2023</v>
      </c>
      <c r="C822" s="6" t="s">
        <v>297</v>
      </c>
      <c r="D822" s="6">
        <v>668464</v>
      </c>
      <c r="E822" s="6" t="s">
        <v>325</v>
      </c>
      <c r="F822" s="7">
        <v>4</v>
      </c>
      <c r="G822" s="7">
        <v>4</v>
      </c>
      <c r="H822" s="6" t="s">
        <v>31</v>
      </c>
      <c r="I822" s="6" t="s">
        <v>34</v>
      </c>
      <c r="J822" s="18">
        <v>33</v>
      </c>
      <c r="K822" s="18">
        <v>51</v>
      </c>
      <c r="L822" s="18">
        <v>134</v>
      </c>
      <c r="M822" s="18">
        <v>6074.1279999999997</v>
      </c>
      <c r="N822" s="18">
        <v>29</v>
      </c>
      <c r="O822" s="18">
        <v>184.06448484848485</v>
      </c>
      <c r="P822" s="21">
        <v>1.5454545454545454</v>
      </c>
      <c r="Q822" s="21">
        <v>2.6274509803921569</v>
      </c>
      <c r="R822" s="18">
        <v>1161.1279999999997</v>
      </c>
      <c r="S822" s="24">
        <v>0.19115961994873992</v>
      </c>
      <c r="T822" s="18">
        <v>186.1279999999997</v>
      </c>
      <c r="U822" s="24">
        <v>3.0642752342393789E-2</v>
      </c>
      <c r="V822" s="12" cm="1">
        <f t="array" ref="V822">SUMPRODUCT((B822=$B:$B)*(M822&lt;$M:$M))+1</f>
        <v>359</v>
      </c>
    </row>
    <row r="823" spans="1:22" x14ac:dyDescent="0.2">
      <c r="A823" s="14" t="str">
        <f t="shared" si="12"/>
        <v>2023Kim Pearson30</v>
      </c>
      <c r="B823" s="5">
        <v>2023</v>
      </c>
      <c r="C823" s="6" t="s">
        <v>297</v>
      </c>
      <c r="D823" s="6">
        <v>521200</v>
      </c>
      <c r="E823" s="6" t="s">
        <v>310</v>
      </c>
      <c r="F823" s="7">
        <v>4</v>
      </c>
      <c r="G823" s="7">
        <v>4</v>
      </c>
      <c r="H823" s="6" t="s">
        <v>31</v>
      </c>
      <c r="I823" s="6" t="s">
        <v>34</v>
      </c>
      <c r="J823" s="18">
        <v>48</v>
      </c>
      <c r="K823" s="18">
        <v>70</v>
      </c>
      <c r="L823" s="18">
        <v>132</v>
      </c>
      <c r="M823" s="18">
        <v>5939.0496000000003</v>
      </c>
      <c r="N823" s="18">
        <v>30</v>
      </c>
      <c r="O823" s="18">
        <v>123.73020000000001</v>
      </c>
      <c r="P823" s="21">
        <v>1.4583333333333333</v>
      </c>
      <c r="Q823" s="21">
        <v>1.8857142857142857</v>
      </c>
      <c r="R823" s="18">
        <v>1042.2996000000003</v>
      </c>
      <c r="S823" s="24">
        <v>0.17549939303419865</v>
      </c>
      <c r="T823" s="18">
        <v>-371.70039999999972</v>
      </c>
      <c r="U823" s="24">
        <v>-6.2585838650008871E-2</v>
      </c>
      <c r="V823" s="12" cm="1">
        <f t="array" ref="V823">SUMPRODUCT((B823=$B:$B)*(M823&lt;$M:$M))+1</f>
        <v>361</v>
      </c>
    </row>
    <row r="824" spans="1:22" x14ac:dyDescent="0.2">
      <c r="A824" s="14" t="str">
        <f t="shared" si="12"/>
        <v>2023Kim Pearson31</v>
      </c>
      <c r="B824" s="5">
        <v>2023</v>
      </c>
      <c r="C824" s="6" t="s">
        <v>297</v>
      </c>
      <c r="D824" s="6">
        <v>758545</v>
      </c>
      <c r="E824" s="6" t="s">
        <v>320</v>
      </c>
      <c r="F824" s="7">
        <v>4</v>
      </c>
      <c r="G824" s="7">
        <v>4</v>
      </c>
      <c r="H824" s="6" t="s">
        <v>31</v>
      </c>
      <c r="I824" s="6" t="s">
        <v>34</v>
      </c>
      <c r="J824" s="18">
        <v>27</v>
      </c>
      <c r="K824" s="18">
        <v>49</v>
      </c>
      <c r="L824" s="18">
        <v>121</v>
      </c>
      <c r="M824" s="18">
        <v>5682.0888000000004</v>
      </c>
      <c r="N824" s="18">
        <v>31</v>
      </c>
      <c r="O824" s="18">
        <v>210.44773333333336</v>
      </c>
      <c r="P824" s="21">
        <v>1.8148148148148149</v>
      </c>
      <c r="Q824" s="21">
        <v>2.4693877551020407</v>
      </c>
      <c r="R824" s="18">
        <v>813.83880000000045</v>
      </c>
      <c r="S824" s="24">
        <v>0.143228806983798</v>
      </c>
      <c r="T824" s="18">
        <v>8.8388000000004467</v>
      </c>
      <c r="U824" s="24">
        <v>1.555554710795869E-3</v>
      </c>
      <c r="V824" s="12" cm="1">
        <f t="array" ref="V824">SUMPRODUCT((B824=$B:$B)*(M824&lt;$M:$M))+1</f>
        <v>368</v>
      </c>
    </row>
    <row r="825" spans="1:22" x14ac:dyDescent="0.2">
      <c r="A825" s="14" t="str">
        <f t="shared" si="12"/>
        <v>2023Kim Pearson32</v>
      </c>
      <c r="B825" s="5">
        <v>2023</v>
      </c>
      <c r="C825" s="6" t="s">
        <v>297</v>
      </c>
      <c r="D825" s="6">
        <v>143836</v>
      </c>
      <c r="E825" s="6" t="s">
        <v>200</v>
      </c>
      <c r="F825" s="7">
        <v>4</v>
      </c>
      <c r="G825" s="7">
        <v>2</v>
      </c>
      <c r="H825" s="6" t="s">
        <v>22</v>
      </c>
      <c r="I825" s="6" t="s">
        <v>34</v>
      </c>
      <c r="J825" s="18">
        <v>42</v>
      </c>
      <c r="K825" s="18">
        <v>60</v>
      </c>
      <c r="L825" s="18">
        <v>123</v>
      </c>
      <c r="M825" s="18">
        <v>5311.3320000000003</v>
      </c>
      <c r="N825" s="18">
        <v>32</v>
      </c>
      <c r="O825" s="18">
        <v>126.46028571428572</v>
      </c>
      <c r="P825" s="21">
        <v>1.4285714285714286</v>
      </c>
      <c r="Q825" s="21">
        <v>2.0499999999999998</v>
      </c>
      <c r="R825" s="18">
        <v>748.33200000000033</v>
      </c>
      <c r="S825" s="24">
        <v>0.14089347079037806</v>
      </c>
      <c r="T825" s="18">
        <v>-487.66799999999967</v>
      </c>
      <c r="U825" s="24">
        <v>-9.1816516082971214E-2</v>
      </c>
      <c r="V825" s="12" cm="1">
        <f t="array" ref="V825">SUMPRODUCT((B825=$B:$B)*(M825&lt;$M:$M))+1</f>
        <v>377</v>
      </c>
    </row>
    <row r="826" spans="1:22" x14ac:dyDescent="0.2">
      <c r="A826" s="14" t="str">
        <f t="shared" si="12"/>
        <v>2023Kim Pearson33</v>
      </c>
      <c r="B826" s="5">
        <v>2023</v>
      </c>
      <c r="C826" s="6" t="s">
        <v>297</v>
      </c>
      <c r="D826" s="6">
        <v>427110</v>
      </c>
      <c r="E826" s="6" t="s">
        <v>318</v>
      </c>
      <c r="F826" s="7">
        <v>4</v>
      </c>
      <c r="G826" s="7">
        <v>4</v>
      </c>
      <c r="H826" s="6" t="s">
        <v>31</v>
      </c>
      <c r="I826" s="6" t="s">
        <v>34</v>
      </c>
      <c r="J826" s="18">
        <v>28</v>
      </c>
      <c r="K826" s="18">
        <v>55</v>
      </c>
      <c r="L826" s="18">
        <v>128</v>
      </c>
      <c r="M826" s="18">
        <v>5189.5583999999999</v>
      </c>
      <c r="N826" s="18">
        <v>33</v>
      </c>
      <c r="O826" s="18">
        <v>185.34137142857142</v>
      </c>
      <c r="P826" s="21">
        <v>1.9642857142857142</v>
      </c>
      <c r="Q826" s="21">
        <v>2.3272727272727272</v>
      </c>
      <c r="R826" s="18">
        <v>622.55839999999989</v>
      </c>
      <c r="S826" s="24">
        <v>0.11996365625252428</v>
      </c>
      <c r="T826" s="18">
        <v>-216.44160000000011</v>
      </c>
      <c r="U826" s="24">
        <v>-4.1707132537519974E-2</v>
      </c>
      <c r="V826" s="12" cm="1">
        <f t="array" ref="V826">SUMPRODUCT((B826=$B:$B)*(M826&lt;$M:$M))+1</f>
        <v>381</v>
      </c>
    </row>
    <row r="827" spans="1:22" x14ac:dyDescent="0.2">
      <c r="A827" s="14" t="str">
        <f t="shared" si="12"/>
        <v>2023Kim Pearson34</v>
      </c>
      <c r="B827" s="5">
        <v>2023</v>
      </c>
      <c r="C827" s="6" t="s">
        <v>297</v>
      </c>
      <c r="D827" s="6">
        <v>315225</v>
      </c>
      <c r="E827" s="6" t="s">
        <v>322</v>
      </c>
      <c r="F827" s="7">
        <v>4</v>
      </c>
      <c r="G827" s="7">
        <v>4</v>
      </c>
      <c r="H827" s="6" t="s">
        <v>31</v>
      </c>
      <c r="I827" s="6" t="s">
        <v>34</v>
      </c>
      <c r="J827" s="18">
        <v>19</v>
      </c>
      <c r="K827" s="18">
        <v>45</v>
      </c>
      <c r="L827" s="18">
        <v>108</v>
      </c>
      <c r="M827" s="18">
        <v>4972.0439999999999</v>
      </c>
      <c r="N827" s="18">
        <v>34</v>
      </c>
      <c r="O827" s="18">
        <v>261.68652631578948</v>
      </c>
      <c r="P827" s="21">
        <v>2.3684210526315788</v>
      </c>
      <c r="Q827" s="21">
        <v>2.4</v>
      </c>
      <c r="R827" s="18">
        <v>567.79399999999987</v>
      </c>
      <c r="S827" s="24">
        <v>0.11419729994344376</v>
      </c>
      <c r="T827" s="18">
        <v>-8.206000000000131</v>
      </c>
      <c r="U827" s="24">
        <v>-1.6504278723197404E-3</v>
      </c>
      <c r="V827" s="12" cm="1">
        <f t="array" ref="V827">SUMPRODUCT((B827=$B:$B)*(M827&lt;$M:$M))+1</f>
        <v>386</v>
      </c>
    </row>
    <row r="828" spans="1:22" x14ac:dyDescent="0.2">
      <c r="A828" s="14" t="str">
        <f t="shared" si="12"/>
        <v>2023Kim Pearson35</v>
      </c>
      <c r="B828" s="5">
        <v>2023</v>
      </c>
      <c r="C828" s="6" t="s">
        <v>297</v>
      </c>
      <c r="D828" s="6">
        <v>316008</v>
      </c>
      <c r="E828" s="6" t="s">
        <v>42</v>
      </c>
      <c r="F828" s="7">
        <v>4</v>
      </c>
      <c r="G828" s="7">
        <v>1</v>
      </c>
      <c r="H828" s="6" t="s">
        <v>22</v>
      </c>
      <c r="I828" s="6" t="s">
        <v>34</v>
      </c>
      <c r="J828" s="18">
        <v>22</v>
      </c>
      <c r="K828" s="18">
        <v>51</v>
      </c>
      <c r="L828" s="18">
        <v>114</v>
      </c>
      <c r="M828" s="18">
        <v>4053.6914999999999</v>
      </c>
      <c r="N828" s="18">
        <v>35</v>
      </c>
      <c r="O828" s="18">
        <v>184.25870454545455</v>
      </c>
      <c r="P828" s="21">
        <v>2.3181818181818183</v>
      </c>
      <c r="Q828" s="21">
        <v>2.2352941176470589</v>
      </c>
      <c r="R828" s="18">
        <v>417.44149999999991</v>
      </c>
      <c r="S828" s="24">
        <v>0.10297811266594903</v>
      </c>
      <c r="T828" s="18">
        <v>-249.05850000000009</v>
      </c>
      <c r="U828" s="24">
        <v>-6.1439924572454542E-2</v>
      </c>
      <c r="V828" s="12" cm="1">
        <f t="array" ref="V828">SUMPRODUCT((B828=$B:$B)*(M828&lt;$M:$M))+1</f>
        <v>399</v>
      </c>
    </row>
    <row r="829" spans="1:22" x14ac:dyDescent="0.2">
      <c r="A829" s="14" t="str">
        <f t="shared" si="12"/>
        <v>2023Kim Pearson36</v>
      </c>
      <c r="B829" s="5">
        <v>2023</v>
      </c>
      <c r="C829" s="6" t="s">
        <v>297</v>
      </c>
      <c r="D829" s="6">
        <v>444980</v>
      </c>
      <c r="E829" s="6" t="s">
        <v>315</v>
      </c>
      <c r="F829" s="7">
        <v>4</v>
      </c>
      <c r="G829" s="7">
        <v>4</v>
      </c>
      <c r="H829" s="6" t="s">
        <v>31</v>
      </c>
      <c r="I829" s="6" t="s">
        <v>34</v>
      </c>
      <c r="J829" s="18">
        <v>30</v>
      </c>
      <c r="K829" s="18">
        <v>30</v>
      </c>
      <c r="L829" s="18">
        <v>75</v>
      </c>
      <c r="M829" s="18">
        <v>3529.5749999999998</v>
      </c>
      <c r="N829" s="18">
        <v>36</v>
      </c>
      <c r="O829" s="18">
        <v>117.65249999999999</v>
      </c>
      <c r="P829" s="21">
        <v>1</v>
      </c>
      <c r="Q829" s="21">
        <v>2.5</v>
      </c>
      <c r="R829" s="18">
        <v>489.32499999999982</v>
      </c>
      <c r="S829" s="24">
        <v>0.13863567143352948</v>
      </c>
      <c r="T829" s="18">
        <v>-380.67500000000018</v>
      </c>
      <c r="U829" s="24">
        <v>-0.10785292846872505</v>
      </c>
      <c r="V829" s="12" cm="1">
        <f t="array" ref="V829">SUMPRODUCT((B829=$B:$B)*(M829&lt;$M:$M))+1</f>
        <v>415</v>
      </c>
    </row>
    <row r="830" spans="1:22" x14ac:dyDescent="0.2">
      <c r="A830" s="14" t="str">
        <f t="shared" si="12"/>
        <v>2023Kim Pearson37</v>
      </c>
      <c r="B830" s="5">
        <v>2023</v>
      </c>
      <c r="C830" s="6" t="s">
        <v>297</v>
      </c>
      <c r="D830" s="6">
        <v>129543</v>
      </c>
      <c r="E830" s="6" t="s">
        <v>328</v>
      </c>
      <c r="F830" s="7">
        <v>4</v>
      </c>
      <c r="G830" s="7">
        <v>4</v>
      </c>
      <c r="H830" s="6" t="s">
        <v>31</v>
      </c>
      <c r="I830" s="6" t="s">
        <v>34</v>
      </c>
      <c r="J830" s="18">
        <v>12</v>
      </c>
      <c r="K830" s="18">
        <v>18</v>
      </c>
      <c r="L830" s="18">
        <v>75</v>
      </c>
      <c r="M830" s="18">
        <v>3391.4</v>
      </c>
      <c r="N830" s="18">
        <v>37</v>
      </c>
      <c r="O830" s="18">
        <v>282.61666666666667</v>
      </c>
      <c r="P830" s="21">
        <v>1.5</v>
      </c>
      <c r="Q830" s="21">
        <v>4.166666666666667</v>
      </c>
      <c r="R830" s="18">
        <v>751.40000000000009</v>
      </c>
      <c r="S830" s="24">
        <v>0.22156041752668518</v>
      </c>
      <c r="T830" s="18">
        <v>397.40000000000009</v>
      </c>
      <c r="U830" s="24">
        <v>0.11717874624049068</v>
      </c>
      <c r="V830" s="12" cm="1">
        <f t="array" ref="V830">SUMPRODUCT((B830=$B:$B)*(M830&lt;$M:$M))+1</f>
        <v>419</v>
      </c>
    </row>
    <row r="831" spans="1:22" x14ac:dyDescent="0.2">
      <c r="A831" s="14" t="str">
        <f t="shared" si="12"/>
        <v>2023Kim Pearson38</v>
      </c>
      <c r="B831" s="5">
        <v>2023</v>
      </c>
      <c r="C831" s="6" t="s">
        <v>297</v>
      </c>
      <c r="D831" s="6">
        <v>398755</v>
      </c>
      <c r="E831" s="6" t="s">
        <v>332</v>
      </c>
      <c r="F831" s="7">
        <v>4</v>
      </c>
      <c r="G831" s="7">
        <v>4</v>
      </c>
      <c r="H831" s="6" t="s">
        <v>31</v>
      </c>
      <c r="I831" s="6" t="s">
        <v>34</v>
      </c>
      <c r="J831" s="18">
        <v>11</v>
      </c>
      <c r="K831" s="18">
        <v>20</v>
      </c>
      <c r="L831" s="18">
        <v>53</v>
      </c>
      <c r="M831" s="18">
        <v>3160.4184</v>
      </c>
      <c r="N831" s="18">
        <v>38</v>
      </c>
      <c r="O831" s="18">
        <v>287.31076363636362</v>
      </c>
      <c r="P831" s="21">
        <v>1.8181818181818181</v>
      </c>
      <c r="Q831" s="21">
        <v>2.65</v>
      </c>
      <c r="R831" s="18">
        <v>301.41840000000002</v>
      </c>
      <c r="S831" s="24">
        <v>9.5372941759863189E-2</v>
      </c>
      <c r="T831" s="18">
        <v>-26.58159999999998</v>
      </c>
      <c r="U831" s="24">
        <v>-8.4107851036432334E-3</v>
      </c>
      <c r="V831" s="12" cm="1">
        <f t="array" ref="V831">SUMPRODUCT((B831=$B:$B)*(M831&lt;$M:$M))+1</f>
        <v>429</v>
      </c>
    </row>
    <row r="832" spans="1:22" x14ac:dyDescent="0.2">
      <c r="A832" s="14" t="str">
        <f t="shared" si="12"/>
        <v>2023Kim Pearson39</v>
      </c>
      <c r="B832" s="5">
        <v>2023</v>
      </c>
      <c r="C832" s="6" t="s">
        <v>297</v>
      </c>
      <c r="D832" s="6">
        <v>478552</v>
      </c>
      <c r="E832" s="6" t="s">
        <v>329</v>
      </c>
      <c r="F832" s="7">
        <v>4</v>
      </c>
      <c r="G832" s="7">
        <v>4</v>
      </c>
      <c r="H832" s="6" t="s">
        <v>31</v>
      </c>
      <c r="I832" s="6" t="s">
        <v>34</v>
      </c>
      <c r="J832" s="18">
        <v>15</v>
      </c>
      <c r="K832" s="18">
        <v>33</v>
      </c>
      <c r="L832" s="18">
        <v>60</v>
      </c>
      <c r="M832" s="18">
        <v>2798.9279999999999</v>
      </c>
      <c r="N832" s="18">
        <v>39</v>
      </c>
      <c r="O832" s="18">
        <v>186.59520000000001</v>
      </c>
      <c r="P832" s="21">
        <v>2.2000000000000002</v>
      </c>
      <c r="Q832" s="21">
        <v>1.8181818181818181</v>
      </c>
      <c r="R832" s="18">
        <v>174.67799999999988</v>
      </c>
      <c r="S832" s="24">
        <v>6.2408893690727267E-2</v>
      </c>
      <c r="T832" s="18">
        <v>-278.32200000000012</v>
      </c>
      <c r="U832" s="24">
        <v>-9.9438785134880261E-2</v>
      </c>
      <c r="V832" s="12" cm="1">
        <f t="array" ref="V832">SUMPRODUCT((B832=$B:$B)*(M832&lt;$M:$M))+1</f>
        <v>435</v>
      </c>
    </row>
    <row r="833" spans="1:22" x14ac:dyDescent="0.2">
      <c r="A833" s="14" t="str">
        <f t="shared" si="12"/>
        <v>2023Kim Pearson40</v>
      </c>
      <c r="B833" s="5">
        <v>2023</v>
      </c>
      <c r="C833" s="6" t="s">
        <v>297</v>
      </c>
      <c r="D833" s="6">
        <v>466846</v>
      </c>
      <c r="E833" s="6" t="s">
        <v>331</v>
      </c>
      <c r="F833" s="7">
        <v>4</v>
      </c>
      <c r="G833" s="7">
        <v>4</v>
      </c>
      <c r="H833" s="6" t="s">
        <v>31</v>
      </c>
      <c r="I833" s="6" t="s">
        <v>34</v>
      </c>
      <c r="J833" s="18">
        <v>12</v>
      </c>
      <c r="K833" s="18">
        <v>19</v>
      </c>
      <c r="L833" s="18">
        <v>55</v>
      </c>
      <c r="M833" s="18">
        <v>2513.373</v>
      </c>
      <c r="N833" s="18">
        <v>40</v>
      </c>
      <c r="O833" s="18">
        <v>209.44775000000001</v>
      </c>
      <c r="P833" s="21">
        <v>1.5833333333333333</v>
      </c>
      <c r="Q833" s="21">
        <v>2.8947368421052633</v>
      </c>
      <c r="R833" s="18">
        <v>559.87300000000005</v>
      </c>
      <c r="S833" s="24">
        <v>0.22275762491281637</v>
      </c>
      <c r="T833" s="18">
        <v>204.87300000000005</v>
      </c>
      <c r="U833" s="24">
        <v>8.1513169752360684E-2</v>
      </c>
      <c r="V833" s="12" cm="1">
        <f t="array" ref="V833">SUMPRODUCT((B833=$B:$B)*(M833&lt;$M:$M))+1</f>
        <v>442</v>
      </c>
    </row>
    <row r="834" spans="1:22" x14ac:dyDescent="0.2">
      <c r="A834" s="14" t="str">
        <f t="shared" ref="A834:A897" si="13">B834&amp;C834&amp;N834</f>
        <v>2023Kim Pearson41</v>
      </c>
      <c r="B834" s="5">
        <v>2023</v>
      </c>
      <c r="C834" s="6" t="s">
        <v>297</v>
      </c>
      <c r="D834" s="6">
        <v>623397</v>
      </c>
      <c r="E834" s="6" t="s">
        <v>327</v>
      </c>
      <c r="F834" s="7">
        <v>4</v>
      </c>
      <c r="G834" s="7">
        <v>5</v>
      </c>
      <c r="H834" s="6" t="s">
        <v>22</v>
      </c>
      <c r="I834" s="6" t="s">
        <v>34</v>
      </c>
      <c r="J834" s="18">
        <v>10</v>
      </c>
      <c r="K834" s="18">
        <v>18</v>
      </c>
      <c r="L834" s="18">
        <v>63</v>
      </c>
      <c r="M834" s="18">
        <v>2002.8905</v>
      </c>
      <c r="N834" s="18">
        <v>41</v>
      </c>
      <c r="O834" s="18">
        <v>200.28905</v>
      </c>
      <c r="P834" s="21">
        <v>1.8</v>
      </c>
      <c r="Q834" s="21">
        <v>3.5</v>
      </c>
      <c r="R834" s="18">
        <v>246.39049999999997</v>
      </c>
      <c r="S834" s="24">
        <v>0.12301745901735515</v>
      </c>
      <c r="T834" s="18">
        <v>-51.609500000000025</v>
      </c>
      <c r="U834" s="24">
        <v>-2.5767509506885188E-2</v>
      </c>
      <c r="V834" s="12" cm="1">
        <f t="array" ref="V834">SUMPRODUCT((B834=$B:$B)*(M834&lt;$M:$M))+1</f>
        <v>457</v>
      </c>
    </row>
    <row r="835" spans="1:22" x14ac:dyDescent="0.2">
      <c r="A835" s="14" t="str">
        <f t="shared" si="13"/>
        <v>2023Kim Pearson42</v>
      </c>
      <c r="B835" s="5">
        <v>2023</v>
      </c>
      <c r="C835" s="6" t="s">
        <v>297</v>
      </c>
      <c r="D835" s="6">
        <v>762662</v>
      </c>
      <c r="E835" s="6" t="s">
        <v>330</v>
      </c>
      <c r="F835" s="7">
        <v>4</v>
      </c>
      <c r="G835" s="7">
        <v>4</v>
      </c>
      <c r="H835" s="6" t="s">
        <v>31</v>
      </c>
      <c r="I835" s="6" t="s">
        <v>34</v>
      </c>
      <c r="J835" s="18">
        <v>4</v>
      </c>
      <c r="K835" s="18">
        <v>19</v>
      </c>
      <c r="L835" s="18">
        <v>28</v>
      </c>
      <c r="M835" s="18">
        <v>1912.576</v>
      </c>
      <c r="N835" s="18">
        <v>42</v>
      </c>
      <c r="O835" s="18">
        <v>478.14400000000001</v>
      </c>
      <c r="P835" s="21">
        <v>4.75</v>
      </c>
      <c r="Q835" s="21">
        <v>1.4736842105263157</v>
      </c>
      <c r="R835" s="18">
        <v>391.57600000000002</v>
      </c>
      <c r="S835" s="24">
        <v>0.20473748494177488</v>
      </c>
      <c r="T835" s="18">
        <v>261.07600000000002</v>
      </c>
      <c r="U835" s="24">
        <v>0.13650490228885023</v>
      </c>
      <c r="V835" s="12" cm="1">
        <f t="array" ref="V835">SUMPRODUCT((B835=$B:$B)*(M835&lt;$M:$M))+1</f>
        <v>462</v>
      </c>
    </row>
    <row r="836" spans="1:22" x14ac:dyDescent="0.2">
      <c r="A836" s="14" t="str">
        <f t="shared" si="13"/>
        <v>2023Kim Pearson43</v>
      </c>
      <c r="B836" s="5">
        <v>2023</v>
      </c>
      <c r="C836" s="6" t="s">
        <v>297</v>
      </c>
      <c r="D836" s="6">
        <v>249077</v>
      </c>
      <c r="E836" s="6" t="s">
        <v>24</v>
      </c>
      <c r="F836" s="7">
        <v>4</v>
      </c>
      <c r="G836" s="7">
        <v>4</v>
      </c>
      <c r="H836" s="6" t="s">
        <v>22</v>
      </c>
      <c r="I836" s="6" t="s">
        <v>34</v>
      </c>
      <c r="J836" s="18">
        <v>6</v>
      </c>
      <c r="K836" s="18">
        <v>18</v>
      </c>
      <c r="L836" s="18">
        <v>45</v>
      </c>
      <c r="M836" s="18">
        <v>1860.3225</v>
      </c>
      <c r="N836" s="18">
        <v>43</v>
      </c>
      <c r="O836" s="18">
        <v>310.05374999999998</v>
      </c>
      <c r="P836" s="21">
        <v>3</v>
      </c>
      <c r="Q836" s="21">
        <v>2.5</v>
      </c>
      <c r="R836" s="18">
        <v>191.57249999999999</v>
      </c>
      <c r="S836" s="24">
        <v>0.10297811266594904</v>
      </c>
      <c r="T836" s="18">
        <v>6.0724999999999909</v>
      </c>
      <c r="U836" s="24">
        <v>3.2642189727856278E-3</v>
      </c>
      <c r="V836" s="12" cm="1">
        <f t="array" ref="V836">SUMPRODUCT((B836=$B:$B)*(M836&lt;$M:$M))+1</f>
        <v>463</v>
      </c>
    </row>
    <row r="837" spans="1:22" x14ac:dyDescent="0.2">
      <c r="A837" s="14" t="str">
        <f t="shared" si="13"/>
        <v>2023Kim Pearson44</v>
      </c>
      <c r="B837" s="5">
        <v>2023</v>
      </c>
      <c r="C837" s="6" t="s">
        <v>297</v>
      </c>
      <c r="D837" s="6">
        <v>310640</v>
      </c>
      <c r="E837" s="6" t="s">
        <v>326</v>
      </c>
      <c r="F837" s="7">
        <v>4</v>
      </c>
      <c r="G837" s="7">
        <v>4</v>
      </c>
      <c r="H837" s="6" t="s">
        <v>31</v>
      </c>
      <c r="I837" s="6" t="s">
        <v>34</v>
      </c>
      <c r="J837" s="18">
        <v>20</v>
      </c>
      <c r="K837" s="18">
        <v>20</v>
      </c>
      <c r="L837" s="18">
        <v>30</v>
      </c>
      <c r="M837" s="18">
        <v>1423.76</v>
      </c>
      <c r="N837" s="18">
        <v>44</v>
      </c>
      <c r="O837" s="18">
        <v>71.188000000000002</v>
      </c>
      <c r="P837" s="21">
        <v>1</v>
      </c>
      <c r="Q837" s="21">
        <v>1.5</v>
      </c>
      <c r="R837" s="18">
        <v>354.26</v>
      </c>
      <c r="S837" s="24">
        <v>0.24882002584705287</v>
      </c>
      <c r="T837" s="18">
        <v>-225.74</v>
      </c>
      <c r="U837" s="24">
        <v>-0.15855200314659776</v>
      </c>
      <c r="V837" s="12" cm="1">
        <f t="array" ref="V837">SUMPRODUCT((B837=$B:$B)*(M837&lt;$M:$M))+1</f>
        <v>478</v>
      </c>
    </row>
    <row r="838" spans="1:22" x14ac:dyDescent="0.2">
      <c r="A838" s="14" t="str">
        <f t="shared" si="13"/>
        <v>2023Kim Pearson45</v>
      </c>
      <c r="B838" s="5">
        <v>2023</v>
      </c>
      <c r="C838" s="6" t="s">
        <v>297</v>
      </c>
      <c r="D838" s="6">
        <v>736536</v>
      </c>
      <c r="E838" s="6" t="s">
        <v>316</v>
      </c>
      <c r="F838" s="7">
        <v>4</v>
      </c>
      <c r="G838" s="7">
        <v>4</v>
      </c>
      <c r="H838" s="6" t="s">
        <v>31</v>
      </c>
      <c r="I838" s="6" t="s">
        <v>34</v>
      </c>
      <c r="J838" s="18">
        <v>5</v>
      </c>
      <c r="K838" s="18">
        <v>13</v>
      </c>
      <c r="L838" s="18">
        <v>34</v>
      </c>
      <c r="M838" s="18">
        <v>1343</v>
      </c>
      <c r="N838" s="18">
        <v>45</v>
      </c>
      <c r="O838" s="18">
        <v>268.60000000000002</v>
      </c>
      <c r="P838" s="21">
        <v>2.6</v>
      </c>
      <c r="Q838" s="21">
        <v>2.6153846153846154</v>
      </c>
      <c r="R838" s="18">
        <v>0</v>
      </c>
      <c r="S838" s="24">
        <v>0</v>
      </c>
      <c r="T838" s="18">
        <v>-153</v>
      </c>
      <c r="U838" s="24">
        <v>-0.11392405063291139</v>
      </c>
      <c r="V838" s="12" cm="1">
        <f t="array" ref="V838">SUMPRODUCT((B838=$B:$B)*(M838&lt;$M:$M))+1</f>
        <v>481</v>
      </c>
    </row>
    <row r="839" spans="1:22" x14ac:dyDescent="0.2">
      <c r="A839" s="14" t="str">
        <f t="shared" si="13"/>
        <v>2023Kim Pearson46</v>
      </c>
      <c r="B839" s="5">
        <v>2023</v>
      </c>
      <c r="C839" s="6" t="s">
        <v>297</v>
      </c>
      <c r="D839" s="6">
        <v>235115</v>
      </c>
      <c r="E839" s="6" t="s">
        <v>334</v>
      </c>
      <c r="F839" s="7">
        <v>4</v>
      </c>
      <c r="G839" s="7">
        <v>4</v>
      </c>
      <c r="H839" s="6" t="s">
        <v>31</v>
      </c>
      <c r="I839" s="6" t="s">
        <v>34</v>
      </c>
      <c r="J839" s="18">
        <v>6</v>
      </c>
      <c r="K839" s="18">
        <v>8</v>
      </c>
      <c r="L839" s="18">
        <v>26</v>
      </c>
      <c r="M839" s="18">
        <v>1303.7919999999999</v>
      </c>
      <c r="N839" s="18">
        <v>46</v>
      </c>
      <c r="O839" s="18">
        <v>217.29866666666666</v>
      </c>
      <c r="P839" s="21">
        <v>1.3333333333333333</v>
      </c>
      <c r="Q839" s="21">
        <v>3.25</v>
      </c>
      <c r="R839" s="18">
        <v>111.29199999999992</v>
      </c>
      <c r="S839" s="24">
        <v>8.5360241510915799E-2</v>
      </c>
      <c r="T839" s="18">
        <v>-64.708000000000084</v>
      </c>
      <c r="U839" s="24">
        <v>-4.9630615926466864E-2</v>
      </c>
      <c r="V839" s="12" cm="1">
        <f t="array" ref="V839">SUMPRODUCT((B839=$B:$B)*(M839&lt;$M:$M))+1</f>
        <v>482</v>
      </c>
    </row>
    <row r="840" spans="1:22" x14ac:dyDescent="0.2">
      <c r="A840" s="14" t="str">
        <f t="shared" si="13"/>
        <v>2023Kim Pearson47</v>
      </c>
      <c r="B840" s="5">
        <v>2023</v>
      </c>
      <c r="C840" s="6" t="s">
        <v>297</v>
      </c>
      <c r="D840" s="6">
        <v>196519</v>
      </c>
      <c r="E840" s="6" t="s">
        <v>26</v>
      </c>
      <c r="F840" s="7">
        <v>4</v>
      </c>
      <c r="G840" s="7">
        <v>1</v>
      </c>
      <c r="H840" s="6" t="s">
        <v>22</v>
      </c>
      <c r="I840" s="6" t="s">
        <v>34</v>
      </c>
      <c r="J840" s="18">
        <v>7</v>
      </c>
      <c r="K840" s="18">
        <v>7</v>
      </c>
      <c r="L840" s="18">
        <v>20</v>
      </c>
      <c r="M840" s="18">
        <v>847.26880000000006</v>
      </c>
      <c r="N840" s="18">
        <v>47</v>
      </c>
      <c r="O840" s="18">
        <v>121.03840000000001</v>
      </c>
      <c r="P840" s="21">
        <v>1</v>
      </c>
      <c r="Q840" s="21">
        <v>2.8571428571428572</v>
      </c>
      <c r="R840" s="18">
        <v>98.268800000000056</v>
      </c>
      <c r="S840" s="24">
        <v>0.11598302687411605</v>
      </c>
      <c r="T840" s="18">
        <v>-104.73119999999994</v>
      </c>
      <c r="U840" s="24">
        <v>-0.12361035836560952</v>
      </c>
      <c r="V840" s="12" cm="1">
        <f t="array" ref="V840">SUMPRODUCT((B840=$B:$B)*(M840&lt;$M:$M))+1</f>
        <v>492</v>
      </c>
    </row>
    <row r="841" spans="1:22" x14ac:dyDescent="0.2">
      <c r="A841" s="14" t="str">
        <f t="shared" si="13"/>
        <v>2023Kim Pearson48</v>
      </c>
      <c r="B841" s="5">
        <v>2023</v>
      </c>
      <c r="C841" s="6" t="s">
        <v>297</v>
      </c>
      <c r="D841" s="6">
        <v>186360</v>
      </c>
      <c r="E841" s="6" t="s">
        <v>335</v>
      </c>
      <c r="F841" s="7">
        <v>4</v>
      </c>
      <c r="G841" s="7">
        <v>4</v>
      </c>
      <c r="H841" s="6" t="s">
        <v>31</v>
      </c>
      <c r="I841" s="6" t="s">
        <v>34</v>
      </c>
      <c r="J841" s="18">
        <v>2</v>
      </c>
      <c r="K841" s="18">
        <v>2</v>
      </c>
      <c r="L841" s="18">
        <v>2</v>
      </c>
      <c r="M841" s="18">
        <v>55.985999999999997</v>
      </c>
      <c r="N841" s="18">
        <v>48</v>
      </c>
      <c r="O841" s="18">
        <v>27.992999999999999</v>
      </c>
      <c r="P841" s="21">
        <v>1</v>
      </c>
      <c r="Q841" s="21">
        <v>1</v>
      </c>
      <c r="R841" s="18">
        <v>15.485999999999997</v>
      </c>
      <c r="S841" s="24">
        <v>0.27660486550208979</v>
      </c>
      <c r="T841" s="18">
        <v>-42.514000000000003</v>
      </c>
      <c r="U841" s="24">
        <v>-0.7593684135319545</v>
      </c>
      <c r="V841" s="12" cm="1">
        <f t="array" ref="V841">SUMPRODUCT((B841=$B:$B)*(M841&lt;$M:$M))+1</f>
        <v>516</v>
      </c>
    </row>
    <row r="842" spans="1:22" x14ac:dyDescent="0.2">
      <c r="A842" s="14" t="str">
        <f t="shared" si="13"/>
        <v>2023Kurt Valentine1</v>
      </c>
      <c r="B842" s="5">
        <v>2023</v>
      </c>
      <c r="C842" s="6" t="s">
        <v>336</v>
      </c>
      <c r="D842" s="6">
        <v>439017</v>
      </c>
      <c r="E842" s="6" t="s">
        <v>453</v>
      </c>
      <c r="F842" s="7">
        <v>2</v>
      </c>
      <c r="G842" s="7">
        <v>3</v>
      </c>
      <c r="H842" s="6" t="s">
        <v>22</v>
      </c>
      <c r="I842" s="6" t="s">
        <v>25</v>
      </c>
      <c r="J842" s="18">
        <v>91</v>
      </c>
      <c r="K842" s="18">
        <v>561</v>
      </c>
      <c r="L842" s="18">
        <v>3155</v>
      </c>
      <c r="M842" s="18">
        <v>123427.88800000001</v>
      </c>
      <c r="N842" s="18">
        <v>1</v>
      </c>
      <c r="O842" s="18">
        <v>1356.3504175824175</v>
      </c>
      <c r="P842" s="21">
        <v>6.1648351648351651</v>
      </c>
      <c r="Q842" s="21">
        <v>5.6238859180035652</v>
      </c>
      <c r="R842" s="18">
        <v>5787.8880000000063</v>
      </c>
      <c r="S842" s="24">
        <v>4.6892870758673322E-2</v>
      </c>
      <c r="T842" s="18">
        <v>2270.8880000000063</v>
      </c>
      <c r="U842" s="24">
        <v>1.8398500021324243E-2</v>
      </c>
      <c r="V842" s="12" cm="1">
        <f t="array" ref="V842">SUMPRODUCT((B842=$B:$B)*(M842&lt;$M:$M))+1</f>
        <v>39</v>
      </c>
    </row>
    <row r="843" spans="1:22" x14ac:dyDescent="0.2">
      <c r="A843" s="14" t="str">
        <f t="shared" si="13"/>
        <v>2023Kurt Valentine2</v>
      </c>
      <c r="B843" s="5">
        <v>2023</v>
      </c>
      <c r="C843" s="6" t="s">
        <v>336</v>
      </c>
      <c r="D843" s="6">
        <v>688564</v>
      </c>
      <c r="E843" s="6" t="s">
        <v>204</v>
      </c>
      <c r="F843" s="7">
        <v>2</v>
      </c>
      <c r="G843" s="7">
        <v>4</v>
      </c>
      <c r="H843" s="6" t="s">
        <v>22</v>
      </c>
      <c r="I843" s="6" t="s">
        <v>25</v>
      </c>
      <c r="J843" s="18">
        <v>124</v>
      </c>
      <c r="K843" s="18">
        <v>337</v>
      </c>
      <c r="L843" s="18">
        <v>1590</v>
      </c>
      <c r="M843" s="18">
        <v>74290.829400000002</v>
      </c>
      <c r="N843" s="18">
        <v>2</v>
      </c>
      <c r="O843" s="18">
        <v>599.11959193548387</v>
      </c>
      <c r="P843" s="21">
        <v>2.717741935483871</v>
      </c>
      <c r="Q843" s="21">
        <v>4.7181008902077153</v>
      </c>
      <c r="R843" s="18">
        <v>7650.3294000000024</v>
      </c>
      <c r="S843" s="24">
        <v>0.10297811266594908</v>
      </c>
      <c r="T843" s="18">
        <v>3316.5794000000024</v>
      </c>
      <c r="U843" s="24">
        <v>4.4643187144172633E-2</v>
      </c>
      <c r="V843" s="12" cm="1">
        <f t="array" ref="V843">SUMPRODUCT((B843=$B:$B)*(M843&lt;$M:$M))+1</f>
        <v>83</v>
      </c>
    </row>
    <row r="844" spans="1:22" x14ac:dyDescent="0.2">
      <c r="A844" s="14" t="str">
        <f t="shared" si="13"/>
        <v>2023Kurt Valentine3</v>
      </c>
      <c r="B844" s="5">
        <v>2023</v>
      </c>
      <c r="C844" s="6" t="s">
        <v>336</v>
      </c>
      <c r="D844" s="6">
        <v>221841</v>
      </c>
      <c r="E844" s="6" t="s">
        <v>338</v>
      </c>
      <c r="F844" s="7">
        <v>2</v>
      </c>
      <c r="G844" s="7">
        <v>2</v>
      </c>
      <c r="H844" s="6" t="s">
        <v>31</v>
      </c>
      <c r="I844" s="6" t="s">
        <v>29</v>
      </c>
      <c r="J844" s="18">
        <v>127</v>
      </c>
      <c r="K844" s="18">
        <v>363</v>
      </c>
      <c r="L844" s="18">
        <v>1292</v>
      </c>
      <c r="M844" s="18">
        <v>60769.239000000001</v>
      </c>
      <c r="N844" s="18">
        <v>3</v>
      </c>
      <c r="O844" s="18">
        <v>478.49794488188979</v>
      </c>
      <c r="P844" s="21">
        <v>2.8582677165354329</v>
      </c>
      <c r="Q844" s="21">
        <v>3.559228650137741</v>
      </c>
      <c r="R844" s="18">
        <v>8561.9890000000014</v>
      </c>
      <c r="S844" s="24">
        <v>0.14089347079037803</v>
      </c>
      <c r="T844" s="18">
        <v>4102.5390000000016</v>
      </c>
      <c r="U844" s="24">
        <v>6.7510126299261397E-2</v>
      </c>
      <c r="V844" s="12" cm="1">
        <f t="array" ref="V844">SUMPRODUCT((B844=$B:$B)*(M844&lt;$M:$M))+1</f>
        <v>106</v>
      </c>
    </row>
    <row r="845" spans="1:22" x14ac:dyDescent="0.2">
      <c r="A845" s="14" t="str">
        <f t="shared" si="13"/>
        <v>2023Kurt Valentine4</v>
      </c>
      <c r="B845" s="5">
        <v>2023</v>
      </c>
      <c r="C845" s="6" t="s">
        <v>336</v>
      </c>
      <c r="D845" s="6">
        <v>903842</v>
      </c>
      <c r="E845" s="6" t="s">
        <v>337</v>
      </c>
      <c r="F845" s="7">
        <v>2</v>
      </c>
      <c r="G845" s="7">
        <v>2</v>
      </c>
      <c r="H845" s="6" t="s">
        <v>31</v>
      </c>
      <c r="I845" s="6" t="s">
        <v>29</v>
      </c>
      <c r="J845" s="18">
        <v>69</v>
      </c>
      <c r="K845" s="18">
        <v>259</v>
      </c>
      <c r="L845" s="18">
        <v>1182</v>
      </c>
      <c r="M845" s="18">
        <v>53397.489600000001</v>
      </c>
      <c r="N845" s="18">
        <v>4</v>
      </c>
      <c r="O845" s="18">
        <v>773.87666086956528</v>
      </c>
      <c r="P845" s="21">
        <v>3.7536231884057969</v>
      </c>
      <c r="Q845" s="21">
        <v>4.5637065637065639</v>
      </c>
      <c r="R845" s="18">
        <v>9260.4896000000008</v>
      </c>
      <c r="S845" s="24">
        <v>0.17342556118967811</v>
      </c>
      <c r="T845" s="18">
        <v>6769.789600000001</v>
      </c>
      <c r="U845" s="24">
        <v>0.12678104627600323</v>
      </c>
      <c r="V845" s="12" cm="1">
        <f t="array" ref="V845">SUMPRODUCT((B845=$B:$B)*(M845&lt;$M:$M))+1</f>
        <v>124</v>
      </c>
    </row>
    <row r="846" spans="1:22" x14ac:dyDescent="0.2">
      <c r="A846" s="14" t="str">
        <f t="shared" si="13"/>
        <v>2023Kurt Valentine5</v>
      </c>
      <c r="B846" s="5">
        <v>2023</v>
      </c>
      <c r="C846" s="6" t="s">
        <v>336</v>
      </c>
      <c r="D846" s="6">
        <v>947664</v>
      </c>
      <c r="E846" s="6" t="s">
        <v>339</v>
      </c>
      <c r="F846" s="7">
        <v>2</v>
      </c>
      <c r="G846" s="7">
        <v>2</v>
      </c>
      <c r="H846" s="6" t="s">
        <v>31</v>
      </c>
      <c r="I846" s="6" t="s">
        <v>29</v>
      </c>
      <c r="J846" s="18">
        <v>95</v>
      </c>
      <c r="K846" s="18">
        <v>367</v>
      </c>
      <c r="L846" s="18">
        <v>1364</v>
      </c>
      <c r="M846" s="18">
        <v>51319.844799999999</v>
      </c>
      <c r="N846" s="18">
        <v>5</v>
      </c>
      <c r="O846" s="18">
        <v>540.20889263157892</v>
      </c>
      <c r="P846" s="21">
        <v>3.8631578947368421</v>
      </c>
      <c r="Q846" s="21">
        <v>3.7166212534059944</v>
      </c>
      <c r="R846" s="18">
        <v>5585.0947999999989</v>
      </c>
      <c r="S846" s="24">
        <v>0.10882914439367125</v>
      </c>
      <c r="T846" s="18">
        <v>2144.6947999999988</v>
      </c>
      <c r="U846" s="24">
        <v>4.1790749920584305E-2</v>
      </c>
      <c r="V846" s="12" cm="1">
        <f t="array" ref="V846">SUMPRODUCT((B846=$B:$B)*(M846&lt;$M:$M))+1</f>
        <v>129</v>
      </c>
    </row>
    <row r="847" spans="1:22" x14ac:dyDescent="0.2">
      <c r="A847" s="14" t="str">
        <f t="shared" si="13"/>
        <v>2023Kurt Valentine6</v>
      </c>
      <c r="B847" s="5">
        <v>2023</v>
      </c>
      <c r="C847" s="6" t="s">
        <v>336</v>
      </c>
      <c r="D847" s="6">
        <v>925350</v>
      </c>
      <c r="E847" s="6" t="s">
        <v>233</v>
      </c>
      <c r="F847" s="7">
        <v>2</v>
      </c>
      <c r="G847" s="7">
        <v>2</v>
      </c>
      <c r="H847" s="6" t="s">
        <v>22</v>
      </c>
      <c r="I847" s="6" t="s">
        <v>29</v>
      </c>
      <c r="J847" s="18">
        <v>86</v>
      </c>
      <c r="K847" s="18">
        <v>214</v>
      </c>
      <c r="L847" s="18">
        <v>626</v>
      </c>
      <c r="M847" s="18">
        <v>29535.627</v>
      </c>
      <c r="N847" s="18">
        <v>6</v>
      </c>
      <c r="O847" s="18">
        <v>343.43752325581397</v>
      </c>
      <c r="P847" s="21">
        <v>2.4883720930232558</v>
      </c>
      <c r="Q847" s="21">
        <v>2.9252336448598131</v>
      </c>
      <c r="R847" s="18">
        <v>4161.3770000000004</v>
      </c>
      <c r="S847" s="24">
        <v>0.14089347079037801</v>
      </c>
      <c r="T847" s="18">
        <v>1175.6270000000004</v>
      </c>
      <c r="U847" s="24">
        <v>3.9803691995433189E-2</v>
      </c>
      <c r="V847" s="12" cm="1">
        <f t="array" ref="V847">SUMPRODUCT((B847=$B:$B)*(M847&lt;$M:$M))+1</f>
        <v>178</v>
      </c>
    </row>
    <row r="848" spans="1:22" x14ac:dyDescent="0.2">
      <c r="A848" s="14" t="str">
        <f t="shared" si="13"/>
        <v>2023Kurt Valentine7</v>
      </c>
      <c r="B848" s="5">
        <v>2023</v>
      </c>
      <c r="C848" s="6" t="s">
        <v>336</v>
      </c>
      <c r="D848" s="6">
        <v>613934</v>
      </c>
      <c r="E848" s="6" t="s">
        <v>341</v>
      </c>
      <c r="F848" s="7">
        <v>2</v>
      </c>
      <c r="G848" s="7">
        <v>2</v>
      </c>
      <c r="H848" s="6" t="s">
        <v>31</v>
      </c>
      <c r="I848" s="6" t="s">
        <v>29</v>
      </c>
      <c r="J848" s="18">
        <v>34</v>
      </c>
      <c r="K848" s="18">
        <v>105</v>
      </c>
      <c r="L848" s="18">
        <v>359</v>
      </c>
      <c r="M848" s="18">
        <v>17659.334999999999</v>
      </c>
      <c r="N848" s="18">
        <v>7</v>
      </c>
      <c r="O848" s="18">
        <v>519.39220588235287</v>
      </c>
      <c r="P848" s="21">
        <v>3.0882352941176472</v>
      </c>
      <c r="Q848" s="21">
        <v>3.4190476190476189</v>
      </c>
      <c r="R848" s="18">
        <v>2488.0849999999991</v>
      </c>
      <c r="S848" s="24">
        <v>0.14089347079037798</v>
      </c>
      <c r="T848" s="18">
        <v>1286.2349999999992</v>
      </c>
      <c r="U848" s="24">
        <v>7.2835981649365583E-2</v>
      </c>
      <c r="V848" s="12" cm="1">
        <f t="array" ref="V848">SUMPRODUCT((B848=$B:$B)*(M848&lt;$M:$M))+1</f>
        <v>224</v>
      </c>
    </row>
    <row r="849" spans="1:22" x14ac:dyDescent="0.2">
      <c r="A849" s="14" t="str">
        <f t="shared" si="13"/>
        <v>2023Kurt Valentine8</v>
      </c>
      <c r="B849" s="5">
        <v>2023</v>
      </c>
      <c r="C849" s="6" t="s">
        <v>336</v>
      </c>
      <c r="D849" s="6">
        <v>782190</v>
      </c>
      <c r="E849" s="6" t="s">
        <v>235</v>
      </c>
      <c r="F849" s="7">
        <v>2</v>
      </c>
      <c r="G849" s="7">
        <v>2</v>
      </c>
      <c r="H849" s="6" t="s">
        <v>22</v>
      </c>
      <c r="I849" s="6" t="s">
        <v>29</v>
      </c>
      <c r="J849" s="18">
        <v>56</v>
      </c>
      <c r="K849" s="18">
        <v>145</v>
      </c>
      <c r="L849" s="18">
        <v>404</v>
      </c>
      <c r="M849" s="18">
        <v>17074.716</v>
      </c>
      <c r="N849" s="18">
        <v>8</v>
      </c>
      <c r="O849" s="18">
        <v>304.90564285714288</v>
      </c>
      <c r="P849" s="21">
        <v>2.5892857142857144</v>
      </c>
      <c r="Q849" s="21">
        <v>2.7862068965517239</v>
      </c>
      <c r="R849" s="18">
        <v>2405.7160000000003</v>
      </c>
      <c r="S849" s="24">
        <v>0.14089347079037803</v>
      </c>
      <c r="T849" s="18">
        <v>454.21600000000035</v>
      </c>
      <c r="U849" s="24">
        <v>2.6601672320640667E-2</v>
      </c>
      <c r="V849" s="12" cm="1">
        <f t="array" ref="V849">SUMPRODUCT((B849=$B:$B)*(M849&lt;$M:$M))+1</f>
        <v>226</v>
      </c>
    </row>
    <row r="850" spans="1:22" x14ac:dyDescent="0.2">
      <c r="A850" s="14" t="str">
        <f t="shared" si="13"/>
        <v>2023Kurt Valentine9</v>
      </c>
      <c r="B850" s="5">
        <v>2023</v>
      </c>
      <c r="C850" s="6" t="s">
        <v>336</v>
      </c>
      <c r="D850" s="6">
        <v>309059</v>
      </c>
      <c r="E850" s="6" t="s">
        <v>340</v>
      </c>
      <c r="F850" s="7">
        <v>2</v>
      </c>
      <c r="G850" s="7">
        <v>2</v>
      </c>
      <c r="H850" s="6" t="s">
        <v>31</v>
      </c>
      <c r="I850" s="6" t="s">
        <v>34</v>
      </c>
      <c r="J850" s="18">
        <v>49</v>
      </c>
      <c r="K850" s="18">
        <v>76</v>
      </c>
      <c r="L850" s="18">
        <v>277</v>
      </c>
      <c r="M850" s="18">
        <v>13573.161</v>
      </c>
      <c r="N850" s="18">
        <v>9</v>
      </c>
      <c r="O850" s="18">
        <v>277.00328571428571</v>
      </c>
      <c r="P850" s="21">
        <v>1.5510204081632653</v>
      </c>
      <c r="Q850" s="21">
        <v>3.6447368421052633</v>
      </c>
      <c r="R850" s="18">
        <v>1004.1610000000001</v>
      </c>
      <c r="S850" s="24">
        <v>7.3981366610180191E-2</v>
      </c>
      <c r="T850" s="18">
        <v>-647.43899999999985</v>
      </c>
      <c r="U850" s="24">
        <v>-4.7699942555753952E-2</v>
      </c>
      <c r="V850" s="12" cm="1">
        <f t="array" ref="V850">SUMPRODUCT((B850=$B:$B)*(M850&lt;$M:$M))+1</f>
        <v>238</v>
      </c>
    </row>
    <row r="851" spans="1:22" x14ac:dyDescent="0.2">
      <c r="A851" s="14" t="str">
        <f t="shared" si="13"/>
        <v>2023Kurt Valentine10</v>
      </c>
      <c r="B851" s="5">
        <v>2023</v>
      </c>
      <c r="C851" s="6" t="s">
        <v>336</v>
      </c>
      <c r="D851" s="6">
        <v>650722</v>
      </c>
      <c r="E851" s="6" t="s">
        <v>343</v>
      </c>
      <c r="F851" s="7">
        <v>2</v>
      </c>
      <c r="G851" s="7">
        <v>2</v>
      </c>
      <c r="H851" s="6" t="s">
        <v>31</v>
      </c>
      <c r="I851" s="6" t="s">
        <v>34</v>
      </c>
      <c r="J851" s="18">
        <v>30</v>
      </c>
      <c r="K851" s="18">
        <v>108</v>
      </c>
      <c r="L851" s="18">
        <v>225</v>
      </c>
      <c r="M851" s="18">
        <v>9921.42</v>
      </c>
      <c r="N851" s="18">
        <v>10</v>
      </c>
      <c r="O851" s="18">
        <v>330.714</v>
      </c>
      <c r="P851" s="21">
        <v>3.6</v>
      </c>
      <c r="Q851" s="21">
        <v>2.0833333333333335</v>
      </c>
      <c r="R851" s="18">
        <v>1535.17</v>
      </c>
      <c r="S851" s="24">
        <v>0.15473289105793325</v>
      </c>
      <c r="T851" s="18">
        <v>456.92000000000007</v>
      </c>
      <c r="U851" s="24">
        <v>4.6053891479243908E-2</v>
      </c>
      <c r="V851" s="12" cm="1">
        <f t="array" ref="V851">SUMPRODUCT((B851=$B:$B)*(M851&lt;$M:$M))+1</f>
        <v>280</v>
      </c>
    </row>
    <row r="852" spans="1:22" x14ac:dyDescent="0.2">
      <c r="A852" s="14" t="str">
        <f t="shared" si="13"/>
        <v>2023Kurt Valentine11</v>
      </c>
      <c r="B852" s="5">
        <v>2023</v>
      </c>
      <c r="C852" s="6" t="s">
        <v>336</v>
      </c>
      <c r="D852" s="6">
        <v>784350</v>
      </c>
      <c r="E852" s="6" t="s">
        <v>342</v>
      </c>
      <c r="F852" s="7">
        <v>2</v>
      </c>
      <c r="G852" s="7">
        <v>2</v>
      </c>
      <c r="H852" s="6" t="s">
        <v>31</v>
      </c>
      <c r="I852" s="6" t="s">
        <v>34</v>
      </c>
      <c r="J852" s="18">
        <v>22</v>
      </c>
      <c r="K852" s="18">
        <v>41</v>
      </c>
      <c r="L852" s="18">
        <v>101</v>
      </c>
      <c r="M852" s="18">
        <v>4509.6270000000004</v>
      </c>
      <c r="N852" s="18">
        <v>11</v>
      </c>
      <c r="O852" s="18">
        <v>204.98304545454548</v>
      </c>
      <c r="P852" s="21">
        <v>1.8636363636363635</v>
      </c>
      <c r="Q852" s="21">
        <v>2.4634146341463414</v>
      </c>
      <c r="R852" s="18">
        <v>635.37700000000041</v>
      </c>
      <c r="S852" s="24">
        <v>0.14089347079037809</v>
      </c>
      <c r="T852" s="18">
        <v>-113.72299999999962</v>
      </c>
      <c r="U852" s="24">
        <v>-2.5217828436808545E-2</v>
      </c>
      <c r="V852" s="12" cm="1">
        <f t="array" ref="V852">SUMPRODUCT((B852=$B:$B)*(M852&lt;$M:$M))+1</f>
        <v>392</v>
      </c>
    </row>
    <row r="853" spans="1:22" x14ac:dyDescent="0.2">
      <c r="A853" s="14" t="str">
        <f t="shared" si="13"/>
        <v>2023Malik Mann1</v>
      </c>
      <c r="B853" s="5">
        <v>2023</v>
      </c>
      <c r="C853" s="6" t="s">
        <v>344</v>
      </c>
      <c r="D853" s="6">
        <v>552957</v>
      </c>
      <c r="E853" s="6" t="s">
        <v>345</v>
      </c>
      <c r="F853" s="7">
        <v>6</v>
      </c>
      <c r="G853" s="7">
        <v>6</v>
      </c>
      <c r="H853" s="6" t="s">
        <v>31</v>
      </c>
      <c r="I853" s="6" t="s">
        <v>29</v>
      </c>
      <c r="J853" s="18">
        <v>71</v>
      </c>
      <c r="K853" s="18">
        <v>304</v>
      </c>
      <c r="L853" s="18">
        <v>1443</v>
      </c>
      <c r="M853" s="18">
        <v>67059.494999999995</v>
      </c>
      <c r="N853" s="18">
        <v>1</v>
      </c>
      <c r="O853" s="18">
        <v>944.49992957746474</v>
      </c>
      <c r="P853" s="21">
        <v>4.28169014084507</v>
      </c>
      <c r="Q853" s="21">
        <v>4.7467105263157894</v>
      </c>
      <c r="R853" s="18">
        <v>9448.2449999999953</v>
      </c>
      <c r="S853" s="24">
        <v>0.14089347079037795</v>
      </c>
      <c r="T853" s="18">
        <v>6749.8849999999948</v>
      </c>
      <c r="U853" s="24">
        <v>0.1006551719484317</v>
      </c>
      <c r="V853" s="12" cm="1">
        <f t="array" ref="V853">SUMPRODUCT((B853=$B:$B)*(M853&lt;$M:$M))+1</f>
        <v>94</v>
      </c>
    </row>
    <row r="854" spans="1:22" x14ac:dyDescent="0.2">
      <c r="A854" s="14" t="str">
        <f t="shared" si="13"/>
        <v>2023Malik Mann2</v>
      </c>
      <c r="B854" s="5">
        <v>2023</v>
      </c>
      <c r="C854" s="6" t="s">
        <v>344</v>
      </c>
      <c r="D854" s="6">
        <v>713162</v>
      </c>
      <c r="E854" s="6" t="s">
        <v>54</v>
      </c>
      <c r="F854" s="7">
        <v>6</v>
      </c>
      <c r="G854" s="7">
        <v>6</v>
      </c>
      <c r="H854" s="6" t="s">
        <v>22</v>
      </c>
      <c r="I854" s="6" t="s">
        <v>29</v>
      </c>
      <c r="J854" s="18">
        <v>139</v>
      </c>
      <c r="K854" s="18">
        <v>310</v>
      </c>
      <c r="L854" s="18">
        <v>1311</v>
      </c>
      <c r="M854" s="18">
        <v>65692.711999999898</v>
      </c>
      <c r="N854" s="18">
        <v>2</v>
      </c>
      <c r="O854" s="18">
        <v>472.60943884892015</v>
      </c>
      <c r="P854" s="21">
        <v>2.2302158273381294</v>
      </c>
      <c r="Q854" s="21">
        <v>4.2290322580645165</v>
      </c>
      <c r="R854" s="18">
        <v>15461.961999999898</v>
      </c>
      <c r="S854" s="24">
        <v>0.23536799637682673</v>
      </c>
      <c r="T854" s="18">
        <v>10508.271999999908</v>
      </c>
      <c r="U854" s="24">
        <v>0.15996100145781658</v>
      </c>
      <c r="V854" s="12" cm="1">
        <f t="array" ref="V854">SUMPRODUCT((B854=$B:$B)*(M854&lt;$M:$M))+1</f>
        <v>97</v>
      </c>
    </row>
    <row r="855" spans="1:22" x14ac:dyDescent="0.2">
      <c r="A855" s="14" t="str">
        <f t="shared" si="13"/>
        <v>2023Malik Mann3</v>
      </c>
      <c r="B855" s="5">
        <v>2023</v>
      </c>
      <c r="C855" s="6" t="s">
        <v>344</v>
      </c>
      <c r="D855" s="6">
        <v>504704</v>
      </c>
      <c r="E855" s="6" t="s">
        <v>348</v>
      </c>
      <c r="F855" s="7">
        <v>6</v>
      </c>
      <c r="G855" s="7">
        <v>6</v>
      </c>
      <c r="H855" s="6" t="s">
        <v>31</v>
      </c>
      <c r="I855" s="6" t="s">
        <v>29</v>
      </c>
      <c r="J855" s="18">
        <v>112</v>
      </c>
      <c r="K855" s="18">
        <v>351</v>
      </c>
      <c r="L855" s="18">
        <v>1179</v>
      </c>
      <c r="M855" s="18">
        <v>53319.93</v>
      </c>
      <c r="N855" s="18">
        <v>3</v>
      </c>
      <c r="O855" s="18">
        <v>476.0708035714286</v>
      </c>
      <c r="P855" s="21">
        <v>3.1339285714285716</v>
      </c>
      <c r="Q855" s="21">
        <v>3.358974358974359</v>
      </c>
      <c r="R855" s="18">
        <v>7512.43</v>
      </c>
      <c r="S855" s="24">
        <v>0.14089347079037801</v>
      </c>
      <c r="T855" s="18">
        <v>3403.4900000000007</v>
      </c>
      <c r="U855" s="24">
        <v>6.3831479148603543E-2</v>
      </c>
      <c r="V855" s="12" cm="1">
        <f t="array" ref="V855">SUMPRODUCT((B855=$B:$B)*(M855&lt;$M:$M))+1</f>
        <v>125</v>
      </c>
    </row>
    <row r="856" spans="1:22" x14ac:dyDescent="0.2">
      <c r="A856" s="14" t="str">
        <f t="shared" si="13"/>
        <v>2023Malik Mann4</v>
      </c>
      <c r="B856" s="5">
        <v>2023</v>
      </c>
      <c r="C856" s="6" t="s">
        <v>344</v>
      </c>
      <c r="D856" s="6">
        <v>333866</v>
      </c>
      <c r="E856" s="6" t="s">
        <v>83</v>
      </c>
      <c r="F856" s="7">
        <v>6</v>
      </c>
      <c r="G856" s="7">
        <v>3</v>
      </c>
      <c r="H856" s="6" t="s">
        <v>22</v>
      </c>
      <c r="I856" s="6" t="s">
        <v>29</v>
      </c>
      <c r="J856" s="18">
        <v>43</v>
      </c>
      <c r="K856" s="18">
        <v>289</v>
      </c>
      <c r="L856" s="18">
        <v>1374</v>
      </c>
      <c r="M856" s="18">
        <v>47967.587899999999</v>
      </c>
      <c r="N856" s="18">
        <v>4</v>
      </c>
      <c r="O856" s="18">
        <v>1115.5253</v>
      </c>
      <c r="P856" s="21">
        <v>6.7209302325581399</v>
      </c>
      <c r="Q856" s="21">
        <v>4.7543252595155705</v>
      </c>
      <c r="R856" s="18">
        <v>2249.3378999999986</v>
      </c>
      <c r="S856" s="24">
        <v>4.6892870758673245E-2</v>
      </c>
      <c r="T856" s="18">
        <v>494.15789999999856</v>
      </c>
      <c r="U856" s="24">
        <v>1.0301912637971079E-2</v>
      </c>
      <c r="V856" s="12" cm="1">
        <f t="array" ref="V856">SUMPRODUCT((B856=$B:$B)*(M856&lt;$M:$M))+1</f>
        <v>134</v>
      </c>
    </row>
    <row r="857" spans="1:22" x14ac:dyDescent="0.2">
      <c r="A857" s="14" t="str">
        <f t="shared" si="13"/>
        <v>2023Malik Mann5</v>
      </c>
      <c r="B857" s="5">
        <v>2023</v>
      </c>
      <c r="C857" s="6" t="s">
        <v>344</v>
      </c>
      <c r="D857" s="6">
        <v>461878</v>
      </c>
      <c r="E857" s="6" t="s">
        <v>347</v>
      </c>
      <c r="F857" s="7">
        <v>6</v>
      </c>
      <c r="G857" s="7">
        <v>6</v>
      </c>
      <c r="H857" s="6" t="s">
        <v>31</v>
      </c>
      <c r="I857" s="6" t="s">
        <v>29</v>
      </c>
      <c r="J857" s="18">
        <v>135</v>
      </c>
      <c r="K857" s="18">
        <v>207</v>
      </c>
      <c r="L857" s="18">
        <v>1014</v>
      </c>
      <c r="M857" s="18">
        <v>45742.2192</v>
      </c>
      <c r="N857" s="18">
        <v>5</v>
      </c>
      <c r="O857" s="18">
        <v>338.83125333333334</v>
      </c>
      <c r="P857" s="21">
        <v>1.5333333333333334</v>
      </c>
      <c r="Q857" s="21">
        <v>4.8985507246376816</v>
      </c>
      <c r="R857" s="18">
        <v>5712.7191999999995</v>
      </c>
      <c r="S857" s="24">
        <v>0.12488941944469541</v>
      </c>
      <c r="T857" s="18">
        <v>1009.3192000000099</v>
      </c>
      <c r="U857" s="24">
        <v>2.2065374563200246E-2</v>
      </c>
      <c r="V857" s="12" cm="1">
        <f t="array" ref="V857">SUMPRODUCT((B857=$B:$B)*(M857&lt;$M:$M))+1</f>
        <v>138</v>
      </c>
    </row>
    <row r="858" spans="1:22" x14ac:dyDescent="0.2">
      <c r="A858" s="14" t="str">
        <f t="shared" si="13"/>
        <v>2023Malik Mann6</v>
      </c>
      <c r="B858" s="5">
        <v>2023</v>
      </c>
      <c r="C858" s="6" t="s">
        <v>344</v>
      </c>
      <c r="D858" s="6">
        <v>294766</v>
      </c>
      <c r="E858" s="6" t="s">
        <v>350</v>
      </c>
      <c r="F858" s="7">
        <v>6</v>
      </c>
      <c r="G858" s="7">
        <v>6</v>
      </c>
      <c r="H858" s="6" t="s">
        <v>31</v>
      </c>
      <c r="I858" s="6" t="s">
        <v>29</v>
      </c>
      <c r="J858" s="18">
        <v>96</v>
      </c>
      <c r="K858" s="18">
        <v>246</v>
      </c>
      <c r="L858" s="18">
        <v>810</v>
      </c>
      <c r="M858" s="18">
        <v>41944.158000000003</v>
      </c>
      <c r="N858" s="18">
        <v>6</v>
      </c>
      <c r="O858" s="18">
        <v>436.91831250000001</v>
      </c>
      <c r="P858" s="21">
        <v>2.5625</v>
      </c>
      <c r="Q858" s="21">
        <v>3.2926829268292681</v>
      </c>
      <c r="R858" s="18">
        <v>5909.6580000000031</v>
      </c>
      <c r="S858" s="24">
        <v>0.14089347079037806</v>
      </c>
      <c r="T858" s="18">
        <v>2449.9980000000032</v>
      </c>
      <c r="U858" s="24">
        <v>5.8410947240853016E-2</v>
      </c>
      <c r="V858" s="12" cm="1">
        <f t="array" ref="V858">SUMPRODUCT((B858=$B:$B)*(M858&lt;$M:$M))+1</f>
        <v>150</v>
      </c>
    </row>
    <row r="859" spans="1:22" x14ac:dyDescent="0.2">
      <c r="A859" s="14" t="str">
        <f t="shared" si="13"/>
        <v>2023Malik Mann7</v>
      </c>
      <c r="B859" s="5">
        <v>2023</v>
      </c>
      <c r="C859" s="6" t="s">
        <v>344</v>
      </c>
      <c r="D859" s="6">
        <v>734174</v>
      </c>
      <c r="E859" s="6" t="s">
        <v>346</v>
      </c>
      <c r="F859" s="7">
        <v>6</v>
      </c>
      <c r="G859" s="7">
        <v>6</v>
      </c>
      <c r="H859" s="6" t="s">
        <v>31</v>
      </c>
      <c r="I859" s="6" t="s">
        <v>29</v>
      </c>
      <c r="J859" s="18">
        <v>60</v>
      </c>
      <c r="K859" s="18">
        <v>129</v>
      </c>
      <c r="L859" s="18">
        <v>583</v>
      </c>
      <c r="M859" s="18">
        <v>28979.402399999999</v>
      </c>
      <c r="N859" s="18">
        <v>7</v>
      </c>
      <c r="O859" s="18">
        <v>482.99003999999996</v>
      </c>
      <c r="P859" s="21">
        <v>2.15</v>
      </c>
      <c r="Q859" s="21">
        <v>4.5193798449612403</v>
      </c>
      <c r="R859" s="18">
        <v>3643.152399999999</v>
      </c>
      <c r="S859" s="24">
        <v>0.12571523559091746</v>
      </c>
      <c r="T859" s="18">
        <v>1508.942399999999</v>
      </c>
      <c r="U859" s="24">
        <v>5.206947952798361E-2</v>
      </c>
      <c r="V859" s="12" cm="1">
        <f t="array" ref="V859">SUMPRODUCT((B859=$B:$B)*(M859&lt;$M:$M))+1</f>
        <v>181</v>
      </c>
    </row>
    <row r="860" spans="1:22" x14ac:dyDescent="0.2">
      <c r="A860" s="14" t="str">
        <f t="shared" si="13"/>
        <v>2023Malik Mann8</v>
      </c>
      <c r="B860" s="5">
        <v>2023</v>
      </c>
      <c r="C860" s="6" t="s">
        <v>344</v>
      </c>
      <c r="D860" s="6">
        <v>548541</v>
      </c>
      <c r="E860" s="6" t="s">
        <v>195</v>
      </c>
      <c r="F860" s="7">
        <v>6</v>
      </c>
      <c r="G860" s="7">
        <v>6</v>
      </c>
      <c r="H860" s="6" t="s">
        <v>22</v>
      </c>
      <c r="I860" s="6" t="s">
        <v>29</v>
      </c>
      <c r="J860" s="18">
        <v>50</v>
      </c>
      <c r="K860" s="18">
        <v>111</v>
      </c>
      <c r="L860" s="18">
        <v>498</v>
      </c>
      <c r="M860" s="18">
        <v>20574.092799999999</v>
      </c>
      <c r="N860" s="18">
        <v>8</v>
      </c>
      <c r="O860" s="18">
        <v>411.48185599999999</v>
      </c>
      <c r="P860" s="21">
        <v>2.2200000000000002</v>
      </c>
      <c r="Q860" s="21">
        <v>4.4864864864864868</v>
      </c>
      <c r="R860" s="18">
        <v>1193.3427999999985</v>
      </c>
      <c r="S860" s="24">
        <v>5.800220751410233E-2</v>
      </c>
      <c r="T860" s="18">
        <v>-589.26720000000137</v>
      </c>
      <c r="U860" s="24">
        <v>-2.8641223976592613E-2</v>
      </c>
      <c r="V860" s="12" cm="1">
        <f t="array" ref="V860">SUMPRODUCT((B860=$B:$B)*(M860&lt;$M:$M))+1</f>
        <v>211</v>
      </c>
    </row>
    <row r="861" spans="1:22" x14ac:dyDescent="0.2">
      <c r="A861" s="14" t="str">
        <f t="shared" si="13"/>
        <v>2023Malik Mann9</v>
      </c>
      <c r="B861" s="5">
        <v>2023</v>
      </c>
      <c r="C861" s="6" t="s">
        <v>344</v>
      </c>
      <c r="D861" s="6">
        <v>228068</v>
      </c>
      <c r="E861" s="6" t="s">
        <v>349</v>
      </c>
      <c r="F861" s="7">
        <v>6</v>
      </c>
      <c r="G861" s="7">
        <v>6</v>
      </c>
      <c r="H861" s="6" t="s">
        <v>31</v>
      </c>
      <c r="I861" s="6" t="s">
        <v>29</v>
      </c>
      <c r="J861" s="18">
        <v>70</v>
      </c>
      <c r="K861" s="18">
        <v>155</v>
      </c>
      <c r="L861" s="18">
        <v>364</v>
      </c>
      <c r="M861" s="18">
        <v>16663.052</v>
      </c>
      <c r="N861" s="18">
        <v>9</v>
      </c>
      <c r="O861" s="18">
        <v>238.0436</v>
      </c>
      <c r="P861" s="21">
        <v>2.2142857142857144</v>
      </c>
      <c r="Q861" s="21">
        <v>2.3483870967741933</v>
      </c>
      <c r="R861" s="18">
        <v>2364.3019999999997</v>
      </c>
      <c r="S861" s="24">
        <v>0.14188889286308412</v>
      </c>
      <c r="T861" s="18">
        <v>-131.10800000000017</v>
      </c>
      <c r="U861" s="24">
        <v>-7.8681864522777804E-3</v>
      </c>
      <c r="V861" s="12" cm="1">
        <f t="array" ref="V861">SUMPRODUCT((B861=$B:$B)*(M861&lt;$M:$M))+1</f>
        <v>228</v>
      </c>
    </row>
    <row r="862" spans="1:22" x14ac:dyDescent="0.2">
      <c r="A862" s="14" t="str">
        <f t="shared" si="13"/>
        <v>2023Malik Mann10</v>
      </c>
      <c r="B862" s="5">
        <v>2023</v>
      </c>
      <c r="C862" s="6" t="s">
        <v>344</v>
      </c>
      <c r="D862" s="6">
        <v>673382</v>
      </c>
      <c r="E862" s="6" t="s">
        <v>353</v>
      </c>
      <c r="F862" s="7">
        <v>6</v>
      </c>
      <c r="G862" s="7">
        <v>6</v>
      </c>
      <c r="H862" s="6" t="s">
        <v>31</v>
      </c>
      <c r="I862" s="6" t="s">
        <v>34</v>
      </c>
      <c r="J862" s="18">
        <v>22</v>
      </c>
      <c r="K862" s="18">
        <v>71</v>
      </c>
      <c r="L862" s="18">
        <v>268</v>
      </c>
      <c r="M862" s="18">
        <v>12827.28</v>
      </c>
      <c r="N862" s="18">
        <v>10</v>
      </c>
      <c r="O862" s="18">
        <v>583.05818181818188</v>
      </c>
      <c r="P862" s="21">
        <v>3.2272727272727271</v>
      </c>
      <c r="Q862" s="21">
        <v>3.7746478873239435</v>
      </c>
      <c r="R862" s="18">
        <v>1807.2800000000007</v>
      </c>
      <c r="S862" s="24">
        <v>0.14089347079037806</v>
      </c>
      <c r="T862" s="18">
        <v>999.03000000000065</v>
      </c>
      <c r="U862" s="24">
        <v>7.7883230115815716E-2</v>
      </c>
      <c r="V862" s="12" cm="1">
        <f t="array" ref="V862">SUMPRODUCT((B862=$B:$B)*(M862&lt;$M:$M))+1</f>
        <v>244</v>
      </c>
    </row>
    <row r="863" spans="1:22" x14ac:dyDescent="0.2">
      <c r="A863" s="14" t="str">
        <f t="shared" si="13"/>
        <v>2023Malik Mann11</v>
      </c>
      <c r="B863" s="5">
        <v>2023</v>
      </c>
      <c r="C863" s="6" t="s">
        <v>344</v>
      </c>
      <c r="D863" s="6">
        <v>911084</v>
      </c>
      <c r="E863" s="6" t="s">
        <v>351</v>
      </c>
      <c r="F863" s="7">
        <v>6</v>
      </c>
      <c r="G863" s="7">
        <v>6</v>
      </c>
      <c r="H863" s="6" t="s">
        <v>31</v>
      </c>
      <c r="I863" s="6" t="s">
        <v>34</v>
      </c>
      <c r="J863" s="18">
        <v>15</v>
      </c>
      <c r="K863" s="18">
        <v>63</v>
      </c>
      <c r="L863" s="18">
        <v>184</v>
      </c>
      <c r="M863" s="18">
        <v>6900.5951999999997</v>
      </c>
      <c r="N863" s="18">
        <v>11</v>
      </c>
      <c r="O863" s="18">
        <v>460.03967999999998</v>
      </c>
      <c r="P863" s="21">
        <v>4.2</v>
      </c>
      <c r="Q863" s="21">
        <v>2.9206349206349205</v>
      </c>
      <c r="R863" s="18">
        <v>1229.5951999999997</v>
      </c>
      <c r="S863" s="24">
        <v>0.17818683234744734</v>
      </c>
      <c r="T863" s="18">
        <v>660.17519999999979</v>
      </c>
      <c r="U863" s="24">
        <v>9.5669312699287135E-2</v>
      </c>
      <c r="V863" s="12" cm="1">
        <f t="array" ref="V863">SUMPRODUCT((B863=$B:$B)*(M863&lt;$M:$M))+1</f>
        <v>347</v>
      </c>
    </row>
    <row r="864" spans="1:22" x14ac:dyDescent="0.2">
      <c r="A864" s="14" t="str">
        <f t="shared" si="13"/>
        <v>2023Malik Mann12</v>
      </c>
      <c r="B864" s="5">
        <v>2023</v>
      </c>
      <c r="C864" s="6" t="s">
        <v>344</v>
      </c>
      <c r="D864" s="6">
        <v>789083</v>
      </c>
      <c r="E864" s="6" t="s">
        <v>352</v>
      </c>
      <c r="F864" s="7">
        <v>6</v>
      </c>
      <c r="G864" s="7">
        <v>6</v>
      </c>
      <c r="H864" s="6" t="s">
        <v>31</v>
      </c>
      <c r="I864" s="6" t="s">
        <v>34</v>
      </c>
      <c r="J864" s="18">
        <v>40</v>
      </c>
      <c r="K864" s="18">
        <v>58</v>
      </c>
      <c r="L864" s="18">
        <v>152</v>
      </c>
      <c r="M864" s="18">
        <v>6715.3263999999999</v>
      </c>
      <c r="N864" s="18">
        <v>12</v>
      </c>
      <c r="O864" s="18">
        <v>167.88316</v>
      </c>
      <c r="P864" s="21">
        <v>1.45</v>
      </c>
      <c r="Q864" s="21">
        <v>2.6206896551724137</v>
      </c>
      <c r="R864" s="18">
        <v>569.57639999999992</v>
      </c>
      <c r="S864" s="24">
        <v>8.4817381326393895E-2</v>
      </c>
      <c r="T864" s="18">
        <v>-820.02359999999999</v>
      </c>
      <c r="U864" s="24">
        <v>-0.12211224758933534</v>
      </c>
      <c r="V864" s="12" cm="1">
        <f t="array" ref="V864">SUMPRODUCT((B864=$B:$B)*(M864&lt;$M:$M))+1</f>
        <v>350</v>
      </c>
    </row>
    <row r="865" spans="1:22" x14ac:dyDescent="0.2">
      <c r="A865" s="14" t="str">
        <f t="shared" si="13"/>
        <v>2023Malik Mann13</v>
      </c>
      <c r="B865" s="5">
        <v>2023</v>
      </c>
      <c r="C865" s="6" t="s">
        <v>344</v>
      </c>
      <c r="D865" s="6">
        <v>128453</v>
      </c>
      <c r="E865" s="6" t="s">
        <v>180</v>
      </c>
      <c r="F865" s="7">
        <v>6</v>
      </c>
      <c r="G865" s="7">
        <v>1</v>
      </c>
      <c r="H865" s="6" t="s">
        <v>22</v>
      </c>
      <c r="I865" s="6" t="s">
        <v>34</v>
      </c>
      <c r="J865" s="18">
        <v>17</v>
      </c>
      <c r="K865" s="18">
        <v>35</v>
      </c>
      <c r="L865" s="18">
        <v>53</v>
      </c>
      <c r="M865" s="18">
        <v>2393.3364000000001</v>
      </c>
      <c r="N865" s="18">
        <v>13</v>
      </c>
      <c r="O865" s="18">
        <v>140.78449411764706</v>
      </c>
      <c r="P865" s="21">
        <v>2.0588235294117645</v>
      </c>
      <c r="Q865" s="21">
        <v>1.5142857142857142</v>
      </c>
      <c r="R865" s="18">
        <v>277.58640000000014</v>
      </c>
      <c r="S865" s="24">
        <v>0.11598302687411603</v>
      </c>
      <c r="T865" s="18">
        <v>-325.41359999999986</v>
      </c>
      <c r="U865" s="24">
        <v>-0.13596651101784096</v>
      </c>
      <c r="V865" s="12" cm="1">
        <f t="array" ref="V865">SUMPRODUCT((B865=$B:$B)*(M865&lt;$M:$M))+1</f>
        <v>444</v>
      </c>
    </row>
    <row r="866" spans="1:22" x14ac:dyDescent="0.2">
      <c r="A866" s="14" t="str">
        <f t="shared" si="13"/>
        <v>2023Malik Mann14</v>
      </c>
      <c r="B866" s="5">
        <v>2023</v>
      </c>
      <c r="C866" s="6" t="s">
        <v>344</v>
      </c>
      <c r="D866" s="6">
        <v>688564</v>
      </c>
      <c r="E866" s="6" t="s">
        <v>204</v>
      </c>
      <c r="F866" s="7">
        <v>6</v>
      </c>
      <c r="G866" s="7">
        <v>4</v>
      </c>
      <c r="H866" s="6" t="s">
        <v>22</v>
      </c>
      <c r="I866" s="6" t="s">
        <v>34</v>
      </c>
      <c r="J866" s="18">
        <v>7</v>
      </c>
      <c r="K866" s="18">
        <v>12</v>
      </c>
      <c r="L866" s="18">
        <v>36</v>
      </c>
      <c r="M866" s="18">
        <v>1656.5927999999999</v>
      </c>
      <c r="N866" s="18">
        <v>14</v>
      </c>
      <c r="O866" s="18">
        <v>236.65611428571427</v>
      </c>
      <c r="P866" s="21">
        <v>1.7142857142857142</v>
      </c>
      <c r="Q866" s="21">
        <v>3</v>
      </c>
      <c r="R866" s="18">
        <v>170.5927999999999</v>
      </c>
      <c r="S866" s="24">
        <v>0.10297811266594899</v>
      </c>
      <c r="T866" s="18">
        <v>-74.807200000000108</v>
      </c>
      <c r="U866" s="24">
        <v>-4.5157264959741532E-2</v>
      </c>
      <c r="V866" s="12" cm="1">
        <f t="array" ref="V866">SUMPRODUCT((B866=$B:$B)*(M866&lt;$M:$M))+1</f>
        <v>473</v>
      </c>
    </row>
    <row r="867" spans="1:22" x14ac:dyDescent="0.2">
      <c r="A867" s="14" t="str">
        <f t="shared" si="13"/>
        <v>2023Mary Amendola1</v>
      </c>
      <c r="B867" s="5">
        <v>2023</v>
      </c>
      <c r="C867" s="6" t="s">
        <v>354</v>
      </c>
      <c r="D867" s="6">
        <v>439017</v>
      </c>
      <c r="E867" s="6" t="s">
        <v>453</v>
      </c>
      <c r="F867" s="7">
        <v>5</v>
      </c>
      <c r="G867" s="7">
        <v>3</v>
      </c>
      <c r="H867" s="6" t="s">
        <v>22</v>
      </c>
      <c r="I867" s="6" t="s">
        <v>23</v>
      </c>
      <c r="J867" s="18">
        <v>76</v>
      </c>
      <c r="K867" s="18">
        <v>700</v>
      </c>
      <c r="L867" s="18">
        <v>4570</v>
      </c>
      <c r="M867" s="18">
        <v>170714.54509999999</v>
      </c>
      <c r="N867" s="18">
        <v>1</v>
      </c>
      <c r="O867" s="18">
        <v>2246.2440144736843</v>
      </c>
      <c r="P867" s="21">
        <v>9.2105263157894743</v>
      </c>
      <c r="Q867" s="21">
        <v>6.5285714285714285</v>
      </c>
      <c r="R867" s="18">
        <v>8005.2950999999885</v>
      </c>
      <c r="S867" s="24">
        <v>4.6892870758673211E-2</v>
      </c>
      <c r="T867" s="18">
        <v>4731.0150999999878</v>
      </c>
      <c r="U867" s="24">
        <v>2.7713017055627488E-2</v>
      </c>
      <c r="V867" s="12" cm="1">
        <f t="array" ref="V867">SUMPRODUCT((B867=$B:$B)*(M867&lt;$M:$M))+1</f>
        <v>23</v>
      </c>
    </row>
    <row r="868" spans="1:22" x14ac:dyDescent="0.2">
      <c r="A868" s="14" t="str">
        <f t="shared" si="13"/>
        <v>2023Mary Amendola2</v>
      </c>
      <c r="B868" s="5">
        <v>2023</v>
      </c>
      <c r="C868" s="6" t="s">
        <v>354</v>
      </c>
      <c r="D868" s="6">
        <v>110765</v>
      </c>
      <c r="E868" s="6" t="s">
        <v>355</v>
      </c>
      <c r="F868" s="7">
        <v>5</v>
      </c>
      <c r="G868" s="7">
        <v>5</v>
      </c>
      <c r="H868" s="6" t="s">
        <v>31</v>
      </c>
      <c r="I868" s="6" t="s">
        <v>25</v>
      </c>
      <c r="J868" s="18">
        <v>133</v>
      </c>
      <c r="K868" s="18">
        <v>524</v>
      </c>
      <c r="L868" s="18">
        <v>2511</v>
      </c>
      <c r="M868" s="18">
        <v>104460.1652</v>
      </c>
      <c r="N868" s="18">
        <v>2</v>
      </c>
      <c r="O868" s="18">
        <v>785.41477593984962</v>
      </c>
      <c r="P868" s="21">
        <v>3.9398496240601504</v>
      </c>
      <c r="Q868" s="21">
        <v>4.7919847328244272</v>
      </c>
      <c r="R868" s="18">
        <v>9239.4152000000031</v>
      </c>
      <c r="S868" s="24">
        <v>8.8449172776150303E-2</v>
      </c>
      <c r="T868" s="18">
        <v>4232.325200000003</v>
      </c>
      <c r="U868" s="24">
        <v>4.0516164146368806E-2</v>
      </c>
      <c r="V868" s="12" cm="1">
        <f t="array" ref="V868">SUMPRODUCT((B868=$B:$B)*(M868&lt;$M:$M))+1</f>
        <v>53</v>
      </c>
    </row>
    <row r="869" spans="1:22" x14ac:dyDescent="0.2">
      <c r="A869" s="14" t="str">
        <f t="shared" si="13"/>
        <v>2023Mary Amendola3</v>
      </c>
      <c r="B869" s="5">
        <v>2023</v>
      </c>
      <c r="C869" s="6" t="s">
        <v>354</v>
      </c>
      <c r="D869" s="6">
        <v>961606</v>
      </c>
      <c r="E869" s="6" t="s">
        <v>357</v>
      </c>
      <c r="F869" s="7">
        <v>5</v>
      </c>
      <c r="G869" s="7">
        <v>5</v>
      </c>
      <c r="H869" s="6" t="s">
        <v>31</v>
      </c>
      <c r="I869" s="6" t="s">
        <v>25</v>
      </c>
      <c r="J869" s="18">
        <v>109</v>
      </c>
      <c r="K869" s="18">
        <v>434</v>
      </c>
      <c r="L869" s="18">
        <v>2082</v>
      </c>
      <c r="M869" s="18">
        <v>94965.073199999999</v>
      </c>
      <c r="N869" s="18">
        <v>3</v>
      </c>
      <c r="O869" s="18">
        <v>871.23920366972482</v>
      </c>
      <c r="P869" s="21">
        <v>3.9816513761467891</v>
      </c>
      <c r="Q869" s="21">
        <v>4.7972350230414751</v>
      </c>
      <c r="R869" s="18">
        <v>15568.073199999999</v>
      </c>
      <c r="S869" s="24">
        <v>0.16393472542492601</v>
      </c>
      <c r="T869" s="18">
        <v>11453.423199999999</v>
      </c>
      <c r="U869" s="24">
        <v>0.12060669058695571</v>
      </c>
      <c r="V869" s="12" cm="1">
        <f t="array" ref="V869">SUMPRODUCT((B869=$B:$B)*(M869&lt;$M:$M))+1</f>
        <v>59</v>
      </c>
    </row>
    <row r="870" spans="1:22" x14ac:dyDescent="0.2">
      <c r="A870" s="14" t="str">
        <f t="shared" si="13"/>
        <v>2023Mary Amendola4</v>
      </c>
      <c r="B870" s="5">
        <v>2023</v>
      </c>
      <c r="C870" s="6" t="s">
        <v>354</v>
      </c>
      <c r="D870" s="6">
        <v>734173</v>
      </c>
      <c r="E870" s="6" t="s">
        <v>292</v>
      </c>
      <c r="F870" s="7">
        <v>5</v>
      </c>
      <c r="G870" s="7">
        <v>3</v>
      </c>
      <c r="H870" s="6" t="s">
        <v>22</v>
      </c>
      <c r="I870" s="6" t="s">
        <v>25</v>
      </c>
      <c r="J870" s="18">
        <v>119</v>
      </c>
      <c r="K870" s="18">
        <v>439</v>
      </c>
      <c r="L870" s="18">
        <v>2043</v>
      </c>
      <c r="M870" s="18">
        <v>79476.747600000002</v>
      </c>
      <c r="N870" s="18">
        <v>4</v>
      </c>
      <c r="O870" s="18">
        <v>667.87182857142864</v>
      </c>
      <c r="P870" s="21">
        <v>3.6890756302521011</v>
      </c>
      <c r="Q870" s="21">
        <v>4.6537585421412304</v>
      </c>
      <c r="R870" s="18">
        <v>9573.7476000000024</v>
      </c>
      <c r="S870" s="24">
        <v>0.12045973053884759</v>
      </c>
      <c r="T870" s="18">
        <v>5121.2076000000025</v>
      </c>
      <c r="U870" s="24">
        <v>6.4436552257707169E-2</v>
      </c>
      <c r="V870" s="12" cm="1">
        <f t="array" ref="V870">SUMPRODUCT((B870=$B:$B)*(M870&lt;$M:$M))+1</f>
        <v>73</v>
      </c>
    </row>
    <row r="871" spans="1:22" x14ac:dyDescent="0.2">
      <c r="A871" s="14" t="str">
        <f t="shared" si="13"/>
        <v>2023Mary Amendola5</v>
      </c>
      <c r="B871" s="5">
        <v>2023</v>
      </c>
      <c r="C871" s="6" t="s">
        <v>354</v>
      </c>
      <c r="D871" s="6">
        <v>128453</v>
      </c>
      <c r="E871" s="6" t="s">
        <v>180</v>
      </c>
      <c r="F871" s="7">
        <v>5</v>
      </c>
      <c r="G871" s="7">
        <v>1</v>
      </c>
      <c r="H871" s="6" t="s">
        <v>22</v>
      </c>
      <c r="I871" s="6" t="s">
        <v>29</v>
      </c>
      <c r="J871" s="18">
        <v>129</v>
      </c>
      <c r="K871" s="18">
        <v>330</v>
      </c>
      <c r="L871" s="18">
        <v>1429</v>
      </c>
      <c r="M871" s="18">
        <v>63536.675999999999</v>
      </c>
      <c r="N871" s="18">
        <v>5</v>
      </c>
      <c r="O871" s="18">
        <v>492.53237209302324</v>
      </c>
      <c r="P871" s="21">
        <v>2.558139534883721</v>
      </c>
      <c r="Q871" s="21">
        <v>4.3303030303030301</v>
      </c>
      <c r="R871" s="18">
        <v>7369.1759999999995</v>
      </c>
      <c r="S871" s="24">
        <v>0.11598302687411598</v>
      </c>
      <c r="T871" s="18">
        <v>2720.5859999999993</v>
      </c>
      <c r="U871" s="24">
        <v>4.2819142757798648E-2</v>
      </c>
      <c r="V871" s="12" cm="1">
        <f t="array" ref="V871">SUMPRODUCT((B871=$B:$B)*(M871&lt;$M:$M))+1</f>
        <v>101</v>
      </c>
    </row>
    <row r="872" spans="1:22" x14ac:dyDescent="0.2">
      <c r="A872" s="14" t="str">
        <f t="shared" si="13"/>
        <v>2023Mary Amendola6</v>
      </c>
      <c r="B872" s="5">
        <v>2023</v>
      </c>
      <c r="C872" s="6" t="s">
        <v>354</v>
      </c>
      <c r="D872" s="6">
        <v>105021</v>
      </c>
      <c r="E872" s="6" t="s">
        <v>359</v>
      </c>
      <c r="F872" s="7">
        <v>5</v>
      </c>
      <c r="G872" s="7">
        <v>5</v>
      </c>
      <c r="H872" s="6" t="s">
        <v>31</v>
      </c>
      <c r="I872" s="6" t="s">
        <v>29</v>
      </c>
      <c r="J872" s="18">
        <v>85</v>
      </c>
      <c r="K872" s="18">
        <v>231</v>
      </c>
      <c r="L872" s="18">
        <v>1097</v>
      </c>
      <c r="M872" s="18">
        <v>48626.1</v>
      </c>
      <c r="N872" s="18">
        <v>6</v>
      </c>
      <c r="O872" s="18">
        <v>572.07176470588229</v>
      </c>
      <c r="P872" s="21">
        <v>2.7176470588235295</v>
      </c>
      <c r="Q872" s="21">
        <v>4.7489177489177488</v>
      </c>
      <c r="R872" s="18">
        <v>6851.0999999999985</v>
      </c>
      <c r="S872" s="24">
        <v>0.14089347079037798</v>
      </c>
      <c r="T872" s="18">
        <v>3772.6799999999985</v>
      </c>
      <c r="U872" s="24">
        <v>7.7585494209899589E-2</v>
      </c>
      <c r="V872" s="12" cm="1">
        <f t="array" ref="V872">SUMPRODUCT((B872=$B:$B)*(M872&lt;$M:$M))+1</f>
        <v>133</v>
      </c>
    </row>
    <row r="873" spans="1:22" x14ac:dyDescent="0.2">
      <c r="A873" s="14" t="str">
        <f t="shared" si="13"/>
        <v>2023Mary Amendola7</v>
      </c>
      <c r="B873" s="5">
        <v>2023</v>
      </c>
      <c r="C873" s="6" t="s">
        <v>354</v>
      </c>
      <c r="D873" s="6">
        <v>577416</v>
      </c>
      <c r="E873" s="6" t="s">
        <v>360</v>
      </c>
      <c r="F873" s="7">
        <v>5</v>
      </c>
      <c r="G873" s="7">
        <v>5</v>
      </c>
      <c r="H873" s="6" t="s">
        <v>31</v>
      </c>
      <c r="I873" s="6" t="s">
        <v>29</v>
      </c>
      <c r="J873" s="18">
        <v>130</v>
      </c>
      <c r="K873" s="18">
        <v>264</v>
      </c>
      <c r="L873" s="18">
        <v>963</v>
      </c>
      <c r="M873" s="18">
        <v>43579.578000000001</v>
      </c>
      <c r="N873" s="18">
        <v>7</v>
      </c>
      <c r="O873" s="18">
        <v>335.22752307692309</v>
      </c>
      <c r="P873" s="21">
        <v>2.0307692307692307</v>
      </c>
      <c r="Q873" s="21">
        <v>3.6477272727272729</v>
      </c>
      <c r="R873" s="18">
        <v>6140.0780000000013</v>
      </c>
      <c r="S873" s="24">
        <v>0.14089347079037803</v>
      </c>
      <c r="T873" s="18">
        <v>1537.0580000000009</v>
      </c>
      <c r="U873" s="24">
        <v>3.5270144194604197E-2</v>
      </c>
      <c r="V873" s="12" cm="1">
        <f t="array" ref="V873">SUMPRODUCT((B873=$B:$B)*(M873&lt;$M:$M))+1</f>
        <v>143</v>
      </c>
    </row>
    <row r="874" spans="1:22" x14ac:dyDescent="0.2">
      <c r="A874" s="14" t="str">
        <f t="shared" si="13"/>
        <v>2023Mary Amendola8</v>
      </c>
      <c r="B874" s="5">
        <v>2023</v>
      </c>
      <c r="C874" s="6" t="s">
        <v>354</v>
      </c>
      <c r="D874" s="6">
        <v>693197</v>
      </c>
      <c r="E874" s="6" t="s">
        <v>458</v>
      </c>
      <c r="F874" s="7">
        <v>5</v>
      </c>
      <c r="G874" s="7">
        <v>5</v>
      </c>
      <c r="H874" s="6" t="s">
        <v>31</v>
      </c>
      <c r="I874" s="6" t="s">
        <v>29</v>
      </c>
      <c r="J874" s="18">
        <v>59</v>
      </c>
      <c r="K874" s="18">
        <v>204</v>
      </c>
      <c r="L874" s="18">
        <v>891</v>
      </c>
      <c r="M874" s="18">
        <v>37100.463000000003</v>
      </c>
      <c r="N874" s="18">
        <v>8</v>
      </c>
      <c r="O874" s="18">
        <v>628.82140677966106</v>
      </c>
      <c r="P874" s="21">
        <v>3.4576271186440679</v>
      </c>
      <c r="Q874" s="21">
        <v>4.367647058823529</v>
      </c>
      <c r="R874" s="18">
        <v>5227.2130000000034</v>
      </c>
      <c r="S874" s="24">
        <v>0.14089347079037809</v>
      </c>
      <c r="T874" s="18">
        <v>3041.7130000000034</v>
      </c>
      <c r="U874" s="24">
        <v>8.1985850149632986E-2</v>
      </c>
      <c r="V874" s="12" cm="1">
        <f t="array" ref="V874">SUMPRODUCT((B874=$B:$B)*(M874&lt;$M:$M))+1</f>
        <v>158</v>
      </c>
    </row>
    <row r="875" spans="1:22" x14ac:dyDescent="0.2">
      <c r="A875" s="14" t="str">
        <f t="shared" si="13"/>
        <v>2023Mary Amendola9</v>
      </c>
      <c r="B875" s="5">
        <v>2023</v>
      </c>
      <c r="C875" s="6" t="s">
        <v>354</v>
      </c>
      <c r="D875" s="6">
        <v>203761</v>
      </c>
      <c r="E875" s="6" t="s">
        <v>358</v>
      </c>
      <c r="F875" s="7">
        <v>5</v>
      </c>
      <c r="G875" s="7">
        <v>5</v>
      </c>
      <c r="H875" s="6" t="s">
        <v>31</v>
      </c>
      <c r="I875" s="6" t="s">
        <v>29</v>
      </c>
      <c r="J875" s="18">
        <v>91</v>
      </c>
      <c r="K875" s="18">
        <v>253</v>
      </c>
      <c r="L875" s="18">
        <v>763</v>
      </c>
      <c r="M875" s="18">
        <v>36612.455999999998</v>
      </c>
      <c r="N875" s="18">
        <v>9</v>
      </c>
      <c r="O875" s="18">
        <v>402.33468131868131</v>
      </c>
      <c r="P875" s="21">
        <v>2.7802197802197801</v>
      </c>
      <c r="Q875" s="21">
        <v>3.0158102766798418</v>
      </c>
      <c r="R875" s="18">
        <v>5158.4559999999983</v>
      </c>
      <c r="S875" s="24">
        <v>0.14089347079037798</v>
      </c>
      <c r="T875" s="18">
        <v>1853.7459999999983</v>
      </c>
      <c r="U875" s="24">
        <v>5.0631566481090434E-2</v>
      </c>
      <c r="V875" s="12" cm="1">
        <f t="array" ref="V875">SUMPRODUCT((B875=$B:$B)*(M875&lt;$M:$M))+1</f>
        <v>160</v>
      </c>
    </row>
    <row r="876" spans="1:22" x14ac:dyDescent="0.2">
      <c r="A876" s="14" t="str">
        <f t="shared" si="13"/>
        <v>2023Mary Amendola10</v>
      </c>
      <c r="B876" s="5">
        <v>2023</v>
      </c>
      <c r="C876" s="6" t="s">
        <v>354</v>
      </c>
      <c r="D876" s="6">
        <v>550437</v>
      </c>
      <c r="E876" s="6" t="s">
        <v>482</v>
      </c>
      <c r="F876" s="7">
        <v>5</v>
      </c>
      <c r="G876" s="7">
        <v>5</v>
      </c>
      <c r="H876" s="6" t="s">
        <v>31</v>
      </c>
      <c r="I876" s="6" t="s">
        <v>29</v>
      </c>
      <c r="J876" s="18">
        <v>36</v>
      </c>
      <c r="K876" s="18">
        <v>134</v>
      </c>
      <c r="L876" s="18">
        <v>688</v>
      </c>
      <c r="M876" s="18">
        <v>34906.628799999999</v>
      </c>
      <c r="N876" s="18">
        <v>10</v>
      </c>
      <c r="O876" s="18">
        <v>969.62857777777776</v>
      </c>
      <c r="P876" s="21">
        <v>3.7222222222222223</v>
      </c>
      <c r="Q876" s="21">
        <v>5.1343283582089549</v>
      </c>
      <c r="R876" s="18">
        <v>6212.1287999999986</v>
      </c>
      <c r="S876" s="24">
        <v>0.17796415791375417</v>
      </c>
      <c r="T876" s="18">
        <v>4865.2187999999987</v>
      </c>
      <c r="U876" s="24">
        <v>0.13937807709462904</v>
      </c>
      <c r="V876" s="12" cm="1">
        <f t="array" ref="V876">SUMPRODUCT((B876=$B:$B)*(M876&lt;$M:$M))+1</f>
        <v>164</v>
      </c>
    </row>
    <row r="877" spans="1:22" x14ac:dyDescent="0.2">
      <c r="A877" s="14" t="str">
        <f t="shared" si="13"/>
        <v>2023Mary Amendola11</v>
      </c>
      <c r="B877" s="5">
        <v>2023</v>
      </c>
      <c r="C877" s="6" t="s">
        <v>354</v>
      </c>
      <c r="D877" s="6">
        <v>335207</v>
      </c>
      <c r="E877" s="6" t="s">
        <v>134</v>
      </c>
      <c r="F877" s="7">
        <v>5</v>
      </c>
      <c r="G877" s="7">
        <v>5</v>
      </c>
      <c r="H877" s="6" t="s">
        <v>22</v>
      </c>
      <c r="I877" s="6" t="s">
        <v>29</v>
      </c>
      <c r="J877" s="18">
        <v>75</v>
      </c>
      <c r="K877" s="18">
        <v>207</v>
      </c>
      <c r="L877" s="18">
        <v>753</v>
      </c>
      <c r="M877" s="18">
        <v>33832.241999999998</v>
      </c>
      <c r="N877" s="18">
        <v>11</v>
      </c>
      <c r="O877" s="18">
        <v>451.09655999999995</v>
      </c>
      <c r="P877" s="21">
        <v>2.76</v>
      </c>
      <c r="Q877" s="21">
        <v>3.63768115942029</v>
      </c>
      <c r="R877" s="18">
        <v>4766.7419999999984</v>
      </c>
      <c r="S877" s="24">
        <v>0.14089347079037798</v>
      </c>
      <c r="T877" s="18">
        <v>2045.2319999999982</v>
      </c>
      <c r="U877" s="24">
        <v>6.0452156850852458E-2</v>
      </c>
      <c r="V877" s="12" cm="1">
        <f t="array" ref="V877">SUMPRODUCT((B877=$B:$B)*(M877&lt;$M:$M))+1</f>
        <v>168</v>
      </c>
    </row>
    <row r="878" spans="1:22" x14ac:dyDescent="0.2">
      <c r="A878" s="14" t="str">
        <f t="shared" si="13"/>
        <v>2023Mary Amendola12</v>
      </c>
      <c r="B878" s="5">
        <v>2023</v>
      </c>
      <c r="C878" s="6" t="s">
        <v>354</v>
      </c>
      <c r="D878" s="6">
        <v>380543</v>
      </c>
      <c r="E878" s="6" t="s">
        <v>356</v>
      </c>
      <c r="F878" s="7">
        <v>5</v>
      </c>
      <c r="G878" s="7">
        <v>5</v>
      </c>
      <c r="H878" s="6" t="s">
        <v>31</v>
      </c>
      <c r="I878" s="6" t="s">
        <v>29</v>
      </c>
      <c r="J878" s="18">
        <v>119</v>
      </c>
      <c r="K878" s="18">
        <v>254</v>
      </c>
      <c r="L878" s="18">
        <v>873</v>
      </c>
      <c r="M878" s="18">
        <v>33430.370999999999</v>
      </c>
      <c r="N878" s="18">
        <v>12</v>
      </c>
      <c r="O878" s="18">
        <v>280.92748739495795</v>
      </c>
      <c r="P878" s="21">
        <v>2.134453781512605</v>
      </c>
      <c r="Q878" s="21">
        <v>3.4370078740157481</v>
      </c>
      <c r="R878" s="18">
        <v>4710.1209999999992</v>
      </c>
      <c r="S878" s="24">
        <v>0.14089347079037798</v>
      </c>
      <c r="T878" s="18">
        <v>479.58099999999922</v>
      </c>
      <c r="U878" s="24">
        <v>1.4345667895818422E-2</v>
      </c>
      <c r="V878" s="12" cm="1">
        <f t="array" ref="V878">SUMPRODUCT((B878=$B:$B)*(M878&lt;$M:$M))+1</f>
        <v>169</v>
      </c>
    </row>
    <row r="879" spans="1:22" x14ac:dyDescent="0.2">
      <c r="A879" s="14" t="str">
        <f t="shared" si="13"/>
        <v>2023Mary Amendola13</v>
      </c>
      <c r="B879" s="5">
        <v>2023</v>
      </c>
      <c r="C879" s="6" t="s">
        <v>354</v>
      </c>
      <c r="D879" s="6">
        <v>629125</v>
      </c>
      <c r="E879" s="6" t="s">
        <v>365</v>
      </c>
      <c r="F879" s="7">
        <v>5</v>
      </c>
      <c r="G879" s="7">
        <v>5</v>
      </c>
      <c r="H879" s="6" t="s">
        <v>31</v>
      </c>
      <c r="I879" s="6" t="s">
        <v>29</v>
      </c>
      <c r="J879" s="18">
        <v>26</v>
      </c>
      <c r="K879" s="18">
        <v>104</v>
      </c>
      <c r="L879" s="18">
        <v>487</v>
      </c>
      <c r="M879" s="18">
        <v>26118.414000000001</v>
      </c>
      <c r="N879" s="18">
        <v>13</v>
      </c>
      <c r="O879" s="18">
        <v>1004.5543846153846</v>
      </c>
      <c r="P879" s="21">
        <v>4</v>
      </c>
      <c r="Q879" s="21">
        <v>4.6826923076923075</v>
      </c>
      <c r="R879" s="18">
        <v>3679.9140000000007</v>
      </c>
      <c r="S879" s="24">
        <v>0.14089347079037803</v>
      </c>
      <c r="T879" s="18">
        <v>2698.3740000000007</v>
      </c>
      <c r="U879" s="24">
        <v>0.10331308784675826</v>
      </c>
      <c r="V879" s="12" cm="1">
        <f t="array" ref="V879">SUMPRODUCT((B879=$B:$B)*(M879&lt;$M:$M))+1</f>
        <v>190</v>
      </c>
    </row>
    <row r="880" spans="1:22" x14ac:dyDescent="0.2">
      <c r="A880" s="14" t="str">
        <f t="shared" si="13"/>
        <v>2023Mary Amendola14</v>
      </c>
      <c r="B880" s="5">
        <v>2023</v>
      </c>
      <c r="C880" s="6" t="s">
        <v>354</v>
      </c>
      <c r="D880" s="6">
        <v>504855</v>
      </c>
      <c r="E880" s="6" t="s">
        <v>361</v>
      </c>
      <c r="F880" s="7">
        <v>5</v>
      </c>
      <c r="G880" s="7">
        <v>5</v>
      </c>
      <c r="H880" s="6" t="s">
        <v>31</v>
      </c>
      <c r="I880" s="6" t="s">
        <v>29</v>
      </c>
      <c r="J880" s="18">
        <v>56</v>
      </c>
      <c r="K880" s="18">
        <v>170</v>
      </c>
      <c r="L880" s="18">
        <v>628</v>
      </c>
      <c r="M880" s="18">
        <v>24334.603999999999</v>
      </c>
      <c r="N880" s="18">
        <v>14</v>
      </c>
      <c r="O880" s="18">
        <v>434.54649999999998</v>
      </c>
      <c r="P880" s="21">
        <v>3.0357142857142856</v>
      </c>
      <c r="Q880" s="21">
        <v>3.6941176470588237</v>
      </c>
      <c r="R880" s="18">
        <v>2757.8539999999994</v>
      </c>
      <c r="S880" s="24">
        <v>0.11333054772537081</v>
      </c>
      <c r="T880" s="18">
        <v>710.26399999999944</v>
      </c>
      <c r="U880" s="24">
        <v>2.9187407364426373E-2</v>
      </c>
      <c r="V880" s="12" cm="1">
        <f t="array" ref="V880">SUMPRODUCT((B880=$B:$B)*(M880&lt;$M:$M))+1</f>
        <v>196</v>
      </c>
    </row>
    <row r="881" spans="1:22" x14ac:dyDescent="0.2">
      <c r="A881" s="14" t="str">
        <f t="shared" si="13"/>
        <v>2023Mary Amendola15</v>
      </c>
      <c r="B881" s="5">
        <v>2023</v>
      </c>
      <c r="C881" s="6" t="s">
        <v>354</v>
      </c>
      <c r="D881" s="6">
        <v>782190</v>
      </c>
      <c r="E881" s="6" t="s">
        <v>235</v>
      </c>
      <c r="F881" s="7">
        <v>5</v>
      </c>
      <c r="G881" s="7">
        <v>2</v>
      </c>
      <c r="H881" s="6" t="s">
        <v>22</v>
      </c>
      <c r="I881" s="6" t="s">
        <v>29</v>
      </c>
      <c r="J881" s="18">
        <v>128</v>
      </c>
      <c r="K881" s="18">
        <v>200</v>
      </c>
      <c r="L881" s="18">
        <v>562</v>
      </c>
      <c r="M881" s="18">
        <v>23990.330999999998</v>
      </c>
      <c r="N881" s="18">
        <v>15</v>
      </c>
      <c r="O881" s="18">
        <v>187.42446093749999</v>
      </c>
      <c r="P881" s="21">
        <v>1.5625</v>
      </c>
      <c r="Q881" s="21">
        <v>2.81</v>
      </c>
      <c r="R881" s="18">
        <v>3380.0809999999983</v>
      </c>
      <c r="S881" s="24">
        <v>0.14089347079037795</v>
      </c>
      <c r="T881" s="18">
        <v>-1083.9189999999917</v>
      </c>
      <c r="U881" s="24">
        <v>-4.518149416112649E-2</v>
      </c>
      <c r="V881" s="12" cm="1">
        <f t="array" ref="V881">SUMPRODUCT((B881=$B:$B)*(M881&lt;$M:$M))+1</f>
        <v>198</v>
      </c>
    </row>
    <row r="882" spans="1:22" x14ac:dyDescent="0.2">
      <c r="A882" s="14" t="str">
        <f t="shared" si="13"/>
        <v>2023Mary Amendola16</v>
      </c>
      <c r="B882" s="5">
        <v>2023</v>
      </c>
      <c r="C882" s="6" t="s">
        <v>354</v>
      </c>
      <c r="D882" s="6">
        <v>167602</v>
      </c>
      <c r="E882" s="6" t="s">
        <v>174</v>
      </c>
      <c r="F882" s="7">
        <v>5</v>
      </c>
      <c r="G882" s="7">
        <v>4</v>
      </c>
      <c r="H882" s="6" t="s">
        <v>22</v>
      </c>
      <c r="I882" s="6" t="s">
        <v>34</v>
      </c>
      <c r="J882" s="18">
        <v>50</v>
      </c>
      <c r="K882" s="18">
        <v>83</v>
      </c>
      <c r="L882" s="18">
        <v>278</v>
      </c>
      <c r="M882" s="18">
        <v>13509.7096</v>
      </c>
      <c r="N882" s="18">
        <v>16</v>
      </c>
      <c r="O882" s="18">
        <v>270.19419199999999</v>
      </c>
      <c r="P882" s="21">
        <v>1.66</v>
      </c>
      <c r="Q882" s="21">
        <v>3.3493975903614457</v>
      </c>
      <c r="R882" s="18">
        <v>1316.9596000000001</v>
      </c>
      <c r="S882" s="24">
        <v>9.7482450696053463E-2</v>
      </c>
      <c r="T882" s="18">
        <v>-432.64039999999977</v>
      </c>
      <c r="U882" s="24">
        <v>-3.2024404136710663E-2</v>
      </c>
      <c r="V882" s="12" cm="1">
        <f t="array" ref="V882">SUMPRODUCT((B882=$B:$B)*(M882&lt;$M:$M))+1</f>
        <v>239</v>
      </c>
    </row>
    <row r="883" spans="1:22" x14ac:dyDescent="0.2">
      <c r="A883" s="14" t="str">
        <f t="shared" si="13"/>
        <v>2023Mary Amendola17</v>
      </c>
      <c r="B883" s="5">
        <v>2023</v>
      </c>
      <c r="C883" s="6" t="s">
        <v>354</v>
      </c>
      <c r="D883" s="6">
        <v>623397</v>
      </c>
      <c r="E883" s="6" t="s">
        <v>327</v>
      </c>
      <c r="F883" s="7">
        <v>5</v>
      </c>
      <c r="G883" s="7">
        <v>5</v>
      </c>
      <c r="H883" s="6" t="s">
        <v>22</v>
      </c>
      <c r="I883" s="6" t="s">
        <v>34</v>
      </c>
      <c r="J883" s="18">
        <v>55</v>
      </c>
      <c r="K883" s="18">
        <v>91</v>
      </c>
      <c r="L883" s="18">
        <v>315</v>
      </c>
      <c r="M883" s="18">
        <v>11927.4025</v>
      </c>
      <c r="N883" s="18">
        <v>17</v>
      </c>
      <c r="O883" s="18">
        <v>216.86186363636364</v>
      </c>
      <c r="P883" s="21">
        <v>1.6545454545454545</v>
      </c>
      <c r="Q883" s="21">
        <v>3.4615384615384617</v>
      </c>
      <c r="R883" s="18">
        <v>588.65250000000015</v>
      </c>
      <c r="S883" s="24">
        <v>4.9352950066034927E-2</v>
      </c>
      <c r="T883" s="18">
        <v>-1335.5474999999999</v>
      </c>
      <c r="U883" s="24">
        <v>-0.11197303855554468</v>
      </c>
      <c r="V883" s="12" cm="1">
        <f t="array" ref="V883">SUMPRODUCT((B883=$B:$B)*(M883&lt;$M:$M))+1</f>
        <v>257</v>
      </c>
    </row>
    <row r="884" spans="1:22" x14ac:dyDescent="0.2">
      <c r="A884" s="14" t="str">
        <f t="shared" si="13"/>
        <v>2023Mary Amendola18</v>
      </c>
      <c r="B884" s="5">
        <v>2023</v>
      </c>
      <c r="C884" s="6" t="s">
        <v>354</v>
      </c>
      <c r="D884" s="6">
        <v>716851</v>
      </c>
      <c r="E884" s="6" t="s">
        <v>362</v>
      </c>
      <c r="F884" s="7">
        <v>5</v>
      </c>
      <c r="G884" s="7">
        <v>5</v>
      </c>
      <c r="H884" s="6" t="s">
        <v>31</v>
      </c>
      <c r="I884" s="6" t="s">
        <v>34</v>
      </c>
      <c r="J884" s="18">
        <v>50</v>
      </c>
      <c r="K884" s="18">
        <v>106</v>
      </c>
      <c r="L884" s="18">
        <v>294</v>
      </c>
      <c r="M884" s="18">
        <v>11763.674999999999</v>
      </c>
      <c r="N884" s="18">
        <v>18</v>
      </c>
      <c r="O884" s="18">
        <v>235.27349999999998</v>
      </c>
      <c r="P884" s="21">
        <v>2.12</v>
      </c>
      <c r="Q884" s="21">
        <v>2.7735849056603774</v>
      </c>
      <c r="R884" s="18">
        <v>1657.4249999999993</v>
      </c>
      <c r="S884" s="24">
        <v>0.14089347079037795</v>
      </c>
      <c r="T884" s="18">
        <v>-117.88500000000067</v>
      </c>
      <c r="U884" s="24">
        <v>-1.0021103099159122E-2</v>
      </c>
      <c r="V884" s="12" cm="1">
        <f t="array" ref="V884">SUMPRODUCT((B884=$B:$B)*(M884&lt;$M:$M))+1</f>
        <v>259</v>
      </c>
    </row>
    <row r="885" spans="1:22" x14ac:dyDescent="0.2">
      <c r="A885" s="14" t="str">
        <f t="shared" si="13"/>
        <v>2023Mary Amendola19</v>
      </c>
      <c r="B885" s="5">
        <v>2023</v>
      </c>
      <c r="C885" s="6" t="s">
        <v>354</v>
      </c>
      <c r="D885" s="6">
        <v>243906</v>
      </c>
      <c r="E885" s="6" t="s">
        <v>366</v>
      </c>
      <c r="F885" s="7">
        <v>5</v>
      </c>
      <c r="G885" s="7">
        <v>5</v>
      </c>
      <c r="H885" s="6" t="s">
        <v>31</v>
      </c>
      <c r="I885" s="6" t="s">
        <v>34</v>
      </c>
      <c r="J885" s="18">
        <v>30</v>
      </c>
      <c r="K885" s="18">
        <v>52</v>
      </c>
      <c r="L885" s="18">
        <v>224</v>
      </c>
      <c r="M885" s="18">
        <v>9996.5319999999992</v>
      </c>
      <c r="N885" s="18">
        <v>19</v>
      </c>
      <c r="O885" s="18">
        <v>333.21773333333329</v>
      </c>
      <c r="P885" s="21">
        <v>1.7333333333333334</v>
      </c>
      <c r="Q885" s="21">
        <v>4.3076923076923075</v>
      </c>
      <c r="R885" s="18">
        <v>1126.7819999999992</v>
      </c>
      <c r="S885" s="24">
        <v>0.11271729035629549</v>
      </c>
      <c r="T885" s="18">
        <v>74.381999999999152</v>
      </c>
      <c r="U885" s="24">
        <v>7.4407804626643679E-3</v>
      </c>
      <c r="V885" s="12" cm="1">
        <f t="array" ref="V885">SUMPRODUCT((B885=$B:$B)*(M885&lt;$M:$M))+1</f>
        <v>278</v>
      </c>
    </row>
    <row r="886" spans="1:22" x14ac:dyDescent="0.2">
      <c r="A886" s="14" t="str">
        <f t="shared" si="13"/>
        <v>2023Mary Amendola20</v>
      </c>
      <c r="B886" s="5">
        <v>2023</v>
      </c>
      <c r="C886" s="6" t="s">
        <v>354</v>
      </c>
      <c r="D886" s="6">
        <v>742625</v>
      </c>
      <c r="E886" s="6" t="s">
        <v>363</v>
      </c>
      <c r="F886" s="7">
        <v>5</v>
      </c>
      <c r="G886" s="7">
        <v>5</v>
      </c>
      <c r="H886" s="6" t="s">
        <v>31</v>
      </c>
      <c r="I886" s="6" t="s">
        <v>34</v>
      </c>
      <c r="J886" s="18">
        <v>56</v>
      </c>
      <c r="K886" s="18">
        <v>83</v>
      </c>
      <c r="L886" s="18">
        <v>194</v>
      </c>
      <c r="M886" s="18">
        <v>9420.6420000000107</v>
      </c>
      <c r="N886" s="18">
        <v>20</v>
      </c>
      <c r="O886" s="18">
        <v>168.2257500000002</v>
      </c>
      <c r="P886" s="21">
        <v>1.4821428571428572</v>
      </c>
      <c r="Q886" s="21">
        <v>2.3373493975903616</v>
      </c>
      <c r="R886" s="18">
        <v>1091.1420000000107</v>
      </c>
      <c r="S886" s="24">
        <v>0.11582459029862396</v>
      </c>
      <c r="T886" s="18">
        <v>-856.45799999998917</v>
      </c>
      <c r="U886" s="24">
        <v>-9.0912912304701554E-2</v>
      </c>
      <c r="V886" s="12" cm="1">
        <f t="array" ref="V886">SUMPRODUCT((B886=$B:$B)*(M886&lt;$M:$M))+1</f>
        <v>293</v>
      </c>
    </row>
    <row r="887" spans="1:22" x14ac:dyDescent="0.2">
      <c r="A887" s="14" t="str">
        <f t="shared" si="13"/>
        <v>2023Mary Amendola21</v>
      </c>
      <c r="B887" s="5">
        <v>2023</v>
      </c>
      <c r="C887" s="6" t="s">
        <v>354</v>
      </c>
      <c r="D887" s="6">
        <v>962009</v>
      </c>
      <c r="E887" s="6" t="s">
        <v>364</v>
      </c>
      <c r="F887" s="7">
        <v>5</v>
      </c>
      <c r="G887" s="7">
        <v>5</v>
      </c>
      <c r="H887" s="6" t="s">
        <v>31</v>
      </c>
      <c r="I887" s="6" t="s">
        <v>34</v>
      </c>
      <c r="J887" s="18">
        <v>23</v>
      </c>
      <c r="K887" s="18">
        <v>43</v>
      </c>
      <c r="L887" s="18">
        <v>108</v>
      </c>
      <c r="M887" s="18">
        <v>5498.1540000000005</v>
      </c>
      <c r="N887" s="18">
        <v>21</v>
      </c>
      <c r="O887" s="18">
        <v>239.05017391304349</v>
      </c>
      <c r="P887" s="21">
        <v>1.8695652173913044</v>
      </c>
      <c r="Q887" s="21">
        <v>2.5116279069767442</v>
      </c>
      <c r="R887" s="18">
        <v>774.65400000000045</v>
      </c>
      <c r="S887" s="24">
        <v>0.14089347079037809</v>
      </c>
      <c r="T887" s="18">
        <v>-35.945999999999572</v>
      </c>
      <c r="U887" s="24">
        <v>-6.5378306973576166E-3</v>
      </c>
      <c r="V887" s="12" cm="1">
        <f t="array" ref="V887">SUMPRODUCT((B887=$B:$B)*(M887&lt;$M:$M))+1</f>
        <v>373</v>
      </c>
    </row>
    <row r="888" spans="1:22" x14ac:dyDescent="0.2">
      <c r="A888" s="14" t="str">
        <f t="shared" si="13"/>
        <v>2023Mary Amendola22</v>
      </c>
      <c r="B888" s="5">
        <v>2023</v>
      </c>
      <c r="C888" s="6" t="s">
        <v>354</v>
      </c>
      <c r="D888" s="6">
        <v>281083</v>
      </c>
      <c r="E888" s="6" t="s">
        <v>127</v>
      </c>
      <c r="F888" s="7">
        <v>5</v>
      </c>
      <c r="G888" s="7">
        <v>6</v>
      </c>
      <c r="H888" s="6" t="s">
        <v>22</v>
      </c>
      <c r="I888" s="6" t="s">
        <v>34</v>
      </c>
      <c r="J888" s="18">
        <v>26</v>
      </c>
      <c r="K888" s="18">
        <v>50</v>
      </c>
      <c r="L888" s="18">
        <v>110</v>
      </c>
      <c r="M888" s="18">
        <v>4351.9049999999997</v>
      </c>
      <c r="N888" s="18">
        <v>22</v>
      </c>
      <c r="O888" s="18">
        <v>167.38096153846152</v>
      </c>
      <c r="P888" s="21">
        <v>1.9230769230769231</v>
      </c>
      <c r="Q888" s="21">
        <v>2.2000000000000002</v>
      </c>
      <c r="R888" s="18">
        <v>613.15499999999975</v>
      </c>
      <c r="S888" s="24">
        <v>0.14089347079037795</v>
      </c>
      <c r="T888" s="18">
        <v>-304.84500000000025</v>
      </c>
      <c r="U888" s="24">
        <v>-7.0048633874131044E-2</v>
      </c>
      <c r="V888" s="12" cm="1">
        <f t="array" ref="V888">SUMPRODUCT((B888=$B:$B)*(M888&lt;$M:$M))+1</f>
        <v>394</v>
      </c>
    </row>
    <row r="889" spans="1:22" x14ac:dyDescent="0.2">
      <c r="A889" s="14" t="str">
        <f t="shared" si="13"/>
        <v>2023Mary Amendola23</v>
      </c>
      <c r="B889" s="5">
        <v>2023</v>
      </c>
      <c r="C889" s="6" t="s">
        <v>354</v>
      </c>
      <c r="D889" s="6">
        <v>522997</v>
      </c>
      <c r="E889" s="6" t="s">
        <v>368</v>
      </c>
      <c r="F889" s="7">
        <v>5</v>
      </c>
      <c r="G889" s="7">
        <v>5</v>
      </c>
      <c r="H889" s="6" t="s">
        <v>31</v>
      </c>
      <c r="I889" s="6" t="s">
        <v>34</v>
      </c>
      <c r="J889" s="18">
        <v>16</v>
      </c>
      <c r="K889" s="18">
        <v>48</v>
      </c>
      <c r="L889" s="18">
        <v>111</v>
      </c>
      <c r="M889" s="18">
        <v>4016.3820000000001</v>
      </c>
      <c r="N889" s="18">
        <v>23</v>
      </c>
      <c r="O889" s="18">
        <v>251.023875</v>
      </c>
      <c r="P889" s="21">
        <v>3</v>
      </c>
      <c r="Q889" s="21">
        <v>2.3125</v>
      </c>
      <c r="R889" s="18">
        <v>565.88200000000006</v>
      </c>
      <c r="S889" s="24">
        <v>0.14089347079037803</v>
      </c>
      <c r="T889" s="18">
        <v>-19.087999999999965</v>
      </c>
      <c r="U889" s="24">
        <v>-4.7525359888576247E-3</v>
      </c>
      <c r="V889" s="12" cm="1">
        <f t="array" ref="V889">SUMPRODUCT((B889=$B:$B)*(M889&lt;$M:$M))+1</f>
        <v>401</v>
      </c>
    </row>
    <row r="890" spans="1:22" x14ac:dyDescent="0.2">
      <c r="A890" s="14" t="str">
        <f t="shared" si="13"/>
        <v>2023Mary Amendola24</v>
      </c>
      <c r="B890" s="5">
        <v>2023</v>
      </c>
      <c r="C890" s="6" t="s">
        <v>354</v>
      </c>
      <c r="D890" s="6">
        <v>354104</v>
      </c>
      <c r="E890" s="6" t="s">
        <v>367</v>
      </c>
      <c r="F890" s="7">
        <v>5</v>
      </c>
      <c r="G890" s="7">
        <v>5</v>
      </c>
      <c r="H890" s="6" t="s">
        <v>31</v>
      </c>
      <c r="I890" s="6" t="s">
        <v>34</v>
      </c>
      <c r="J890" s="18">
        <v>9</v>
      </c>
      <c r="K890" s="18">
        <v>33</v>
      </c>
      <c r="L890" s="18">
        <v>79</v>
      </c>
      <c r="M890" s="18">
        <v>3596.7469999999998</v>
      </c>
      <c r="N890" s="18">
        <v>24</v>
      </c>
      <c r="O890" s="18">
        <v>399.63855555555551</v>
      </c>
      <c r="P890" s="21">
        <v>3.6666666666666665</v>
      </c>
      <c r="Q890" s="21">
        <v>2.393939393939394</v>
      </c>
      <c r="R890" s="18">
        <v>370.24699999999984</v>
      </c>
      <c r="S890" s="24">
        <v>0.10293940607999391</v>
      </c>
      <c r="T890" s="18">
        <v>35.536999999999864</v>
      </c>
      <c r="U890" s="24">
        <v>9.8803168529785004E-3</v>
      </c>
      <c r="V890" s="12" cm="1">
        <f t="array" ref="V890">SUMPRODUCT((B890=$B:$B)*(M890&lt;$M:$M))+1</f>
        <v>412</v>
      </c>
    </row>
    <row r="891" spans="1:22" x14ac:dyDescent="0.2">
      <c r="A891" s="14" t="str">
        <f t="shared" si="13"/>
        <v>2023Mary Amendola25</v>
      </c>
      <c r="B891" s="5">
        <v>2023</v>
      </c>
      <c r="C891" s="6" t="s">
        <v>354</v>
      </c>
      <c r="D891" s="6">
        <v>321904</v>
      </c>
      <c r="E891" s="6" t="s">
        <v>369</v>
      </c>
      <c r="F891" s="7">
        <v>5</v>
      </c>
      <c r="G891" s="7">
        <v>5</v>
      </c>
      <c r="H891" s="6" t="s">
        <v>31</v>
      </c>
      <c r="I891" s="6" t="s">
        <v>34</v>
      </c>
      <c r="J891" s="18">
        <v>17</v>
      </c>
      <c r="K891" s="18">
        <v>26</v>
      </c>
      <c r="L891" s="18">
        <v>51</v>
      </c>
      <c r="M891" s="18">
        <v>2184.3429999999998</v>
      </c>
      <c r="N891" s="18">
        <v>25</v>
      </c>
      <c r="O891" s="18">
        <v>128.49076470588236</v>
      </c>
      <c r="P891" s="21">
        <v>1.5294117647058822</v>
      </c>
      <c r="Q891" s="21">
        <v>1.9615384615384615</v>
      </c>
      <c r="R891" s="18">
        <v>210.59299999999985</v>
      </c>
      <c r="S891" s="24">
        <v>9.6410224950934834E-2</v>
      </c>
      <c r="T891" s="18">
        <v>-381.6070000000002</v>
      </c>
      <c r="U891" s="24">
        <v>-0.17470104283072768</v>
      </c>
      <c r="V891" s="12" cm="1">
        <f t="array" ref="V891">SUMPRODUCT((B891=$B:$B)*(M891&lt;$M:$M))+1</f>
        <v>449</v>
      </c>
    </row>
    <row r="892" spans="1:22" x14ac:dyDescent="0.2">
      <c r="A892" s="14" t="str">
        <f t="shared" si="13"/>
        <v>2023Mikhail Reilly1</v>
      </c>
      <c r="B892" s="5">
        <v>2023</v>
      </c>
      <c r="C892" s="6" t="s">
        <v>370</v>
      </c>
      <c r="D892" s="6">
        <v>832569</v>
      </c>
      <c r="E892" s="6" t="s">
        <v>371</v>
      </c>
      <c r="F892" s="7">
        <v>3</v>
      </c>
      <c r="G892" s="7">
        <v>3</v>
      </c>
      <c r="H892" s="6" t="s">
        <v>31</v>
      </c>
      <c r="I892" s="6" t="s">
        <v>29</v>
      </c>
      <c r="J892" s="18">
        <v>95</v>
      </c>
      <c r="K892" s="18">
        <v>376</v>
      </c>
      <c r="L892" s="18">
        <v>1408</v>
      </c>
      <c r="M892" s="18">
        <v>59240.944000000003</v>
      </c>
      <c r="N892" s="18">
        <v>1</v>
      </c>
      <c r="O892" s="18">
        <v>623.58888421052632</v>
      </c>
      <c r="P892" s="21">
        <v>3.9578947368421051</v>
      </c>
      <c r="Q892" s="21">
        <v>3.7446808510638299</v>
      </c>
      <c r="R892" s="18">
        <v>7327.9440000000031</v>
      </c>
      <c r="S892" s="24">
        <v>0.12369728612022123</v>
      </c>
      <c r="T892" s="18">
        <v>3973.7440000000033</v>
      </c>
      <c r="U892" s="24">
        <v>6.7077661692899471E-2</v>
      </c>
      <c r="V892" s="12" cm="1">
        <f t="array" ref="V892">SUMPRODUCT((B892=$B:$B)*(M892&lt;$M:$M))+1</f>
        <v>113</v>
      </c>
    </row>
    <row r="893" spans="1:22" x14ac:dyDescent="0.2">
      <c r="A893" s="14" t="str">
        <f t="shared" si="13"/>
        <v>2023Mikhail Reilly2</v>
      </c>
      <c r="B893" s="5">
        <v>2023</v>
      </c>
      <c r="C893" s="6" t="s">
        <v>370</v>
      </c>
      <c r="D893" s="6">
        <v>128453</v>
      </c>
      <c r="E893" s="6" t="s">
        <v>180</v>
      </c>
      <c r="F893" s="7">
        <v>3</v>
      </c>
      <c r="G893" s="7">
        <v>1</v>
      </c>
      <c r="H893" s="6" t="s">
        <v>22</v>
      </c>
      <c r="I893" s="6" t="s">
        <v>29</v>
      </c>
      <c r="J893" s="18">
        <v>89</v>
      </c>
      <c r="K893" s="18">
        <v>204</v>
      </c>
      <c r="L893" s="18">
        <v>941</v>
      </c>
      <c r="M893" s="18">
        <v>38973.2336</v>
      </c>
      <c r="N893" s="18">
        <v>2</v>
      </c>
      <c r="O893" s="18">
        <v>437.90150112359549</v>
      </c>
      <c r="P893" s="21">
        <v>2.292134831460674</v>
      </c>
      <c r="Q893" s="21">
        <v>4.6127450980392153</v>
      </c>
      <c r="R893" s="18">
        <v>4520.2335999999996</v>
      </c>
      <c r="S893" s="24">
        <v>0.11598302687411598</v>
      </c>
      <c r="T893" s="18">
        <v>1537.9335999999994</v>
      </c>
      <c r="U893" s="24">
        <v>3.9461277855066132E-2</v>
      </c>
      <c r="V893" s="12" cm="1">
        <f t="array" ref="V893">SUMPRODUCT((B893=$B:$B)*(M893&lt;$M:$M))+1</f>
        <v>155</v>
      </c>
    </row>
    <row r="894" spans="1:22" x14ac:dyDescent="0.2">
      <c r="A894" s="14" t="str">
        <f t="shared" si="13"/>
        <v>2023Mikhail Reilly3</v>
      </c>
      <c r="B894" s="5">
        <v>2023</v>
      </c>
      <c r="C894" s="6" t="s">
        <v>370</v>
      </c>
      <c r="D894" s="6">
        <v>547050</v>
      </c>
      <c r="E894" s="6" t="s">
        <v>372</v>
      </c>
      <c r="F894" s="7">
        <v>3</v>
      </c>
      <c r="G894" s="7">
        <v>6</v>
      </c>
      <c r="H894" s="6" t="s">
        <v>22</v>
      </c>
      <c r="I894" s="6" t="s">
        <v>29</v>
      </c>
      <c r="J894" s="18">
        <v>53</v>
      </c>
      <c r="K894" s="18">
        <v>218</v>
      </c>
      <c r="L894" s="18">
        <v>580</v>
      </c>
      <c r="M894" s="18">
        <v>25572.206999999999</v>
      </c>
      <c r="N894" s="18">
        <v>3</v>
      </c>
      <c r="O894" s="18">
        <v>482.49447169811316</v>
      </c>
      <c r="P894" s="21">
        <v>4.1132075471698117</v>
      </c>
      <c r="Q894" s="21">
        <v>2.6605504587155964</v>
      </c>
      <c r="R894" s="18">
        <v>3602.9569999999985</v>
      </c>
      <c r="S894" s="24">
        <v>0.14089347079037795</v>
      </c>
      <c r="T894" s="18">
        <v>1726.2069999999985</v>
      </c>
      <c r="U894" s="24">
        <v>6.7503246786638271E-2</v>
      </c>
      <c r="V894" s="12" cm="1">
        <f t="array" ref="V894">SUMPRODUCT((B894=$B:$B)*(M894&lt;$M:$M))+1</f>
        <v>192</v>
      </c>
    </row>
    <row r="895" spans="1:22" x14ac:dyDescent="0.2">
      <c r="A895" s="14" t="str">
        <f t="shared" si="13"/>
        <v>2023Mikhail Reilly4</v>
      </c>
      <c r="B895" s="5">
        <v>2023</v>
      </c>
      <c r="C895" s="6" t="s">
        <v>370</v>
      </c>
      <c r="D895" s="6">
        <v>769640</v>
      </c>
      <c r="E895" s="6" t="s">
        <v>373</v>
      </c>
      <c r="F895" s="7">
        <v>3</v>
      </c>
      <c r="G895" s="7">
        <v>3</v>
      </c>
      <c r="H895" s="6" t="s">
        <v>31</v>
      </c>
      <c r="I895" s="6" t="s">
        <v>29</v>
      </c>
      <c r="J895" s="18">
        <v>72</v>
      </c>
      <c r="K895" s="18">
        <v>108</v>
      </c>
      <c r="L895" s="18">
        <v>392</v>
      </c>
      <c r="M895" s="18">
        <v>18525.2192</v>
      </c>
      <c r="N895" s="18">
        <v>4</v>
      </c>
      <c r="O895" s="18">
        <v>257.2947111111111</v>
      </c>
      <c r="P895" s="21">
        <v>1.5</v>
      </c>
      <c r="Q895" s="21">
        <v>3.6296296296296298</v>
      </c>
      <c r="R895" s="18">
        <v>2560.2191999999995</v>
      </c>
      <c r="S895" s="24">
        <v>0.138201830291973</v>
      </c>
      <c r="T895" s="18">
        <v>209.41919999999936</v>
      </c>
      <c r="U895" s="24">
        <v>1.1304546399105463E-2</v>
      </c>
      <c r="V895" s="12" cm="1">
        <f t="array" ref="V895">SUMPRODUCT((B895=$B:$B)*(M895&lt;$M:$M))+1</f>
        <v>220</v>
      </c>
    </row>
    <row r="896" spans="1:22" x14ac:dyDescent="0.2">
      <c r="A896" s="14" t="str">
        <f t="shared" si="13"/>
        <v>2023Mikhail Reilly5</v>
      </c>
      <c r="B896" s="5">
        <v>2023</v>
      </c>
      <c r="C896" s="6" t="s">
        <v>370</v>
      </c>
      <c r="D896" s="6">
        <v>560409</v>
      </c>
      <c r="E896" s="6" t="s">
        <v>374</v>
      </c>
      <c r="F896" s="7">
        <v>3</v>
      </c>
      <c r="G896" s="7">
        <v>3</v>
      </c>
      <c r="H896" s="6" t="s">
        <v>31</v>
      </c>
      <c r="I896" s="6" t="s">
        <v>34</v>
      </c>
      <c r="J896" s="18">
        <v>18</v>
      </c>
      <c r="K896" s="18">
        <v>33</v>
      </c>
      <c r="L896" s="18">
        <v>123</v>
      </c>
      <c r="M896" s="18">
        <v>5545.2960000000003</v>
      </c>
      <c r="N896" s="18">
        <v>5</v>
      </c>
      <c r="O896" s="18">
        <v>308.072</v>
      </c>
      <c r="P896" s="21">
        <v>1.8333333333333333</v>
      </c>
      <c r="Q896" s="21">
        <v>3.7272727272727271</v>
      </c>
      <c r="R896" s="18">
        <v>781.29600000000028</v>
      </c>
      <c r="S896" s="24">
        <v>0.14089347079037806</v>
      </c>
      <c r="T896" s="18">
        <v>186.99600000000032</v>
      </c>
      <c r="U896" s="24">
        <v>3.3721554268699147E-2</v>
      </c>
      <c r="V896" s="12" cm="1">
        <f t="array" ref="V896">SUMPRODUCT((B896=$B:$B)*(M896&lt;$M:$M))+1</f>
        <v>371</v>
      </c>
    </row>
    <row r="897" spans="1:22" x14ac:dyDescent="0.2">
      <c r="A897" s="14" t="str">
        <f t="shared" si="13"/>
        <v>2023Mikhail Reilly6</v>
      </c>
      <c r="B897" s="5">
        <v>2023</v>
      </c>
      <c r="C897" s="6" t="s">
        <v>370</v>
      </c>
      <c r="D897" s="6">
        <v>811025</v>
      </c>
      <c r="E897" s="6" t="s">
        <v>229</v>
      </c>
      <c r="F897" s="7">
        <v>3</v>
      </c>
      <c r="G897" s="7">
        <v>4</v>
      </c>
      <c r="H897" s="6" t="s">
        <v>22</v>
      </c>
      <c r="I897" s="6" t="s">
        <v>34</v>
      </c>
      <c r="J897" s="18">
        <v>9</v>
      </c>
      <c r="K897" s="18">
        <v>28</v>
      </c>
      <c r="L897" s="18">
        <v>111</v>
      </c>
      <c r="M897" s="18">
        <v>3532.1579999999999</v>
      </c>
      <c r="N897" s="18">
        <v>6</v>
      </c>
      <c r="O897" s="18">
        <v>392.46199999999999</v>
      </c>
      <c r="P897" s="21">
        <v>3.1111111111111112</v>
      </c>
      <c r="Q897" s="21">
        <v>3.9642857142857144</v>
      </c>
      <c r="R897" s="18">
        <v>497.6579999999999</v>
      </c>
      <c r="S897" s="24">
        <v>0.14089347079037798</v>
      </c>
      <c r="T897" s="18">
        <v>187.85799999999989</v>
      </c>
      <c r="U897" s="24">
        <v>5.3185050045892593E-2</v>
      </c>
      <c r="V897" s="12" cm="1">
        <f t="array" ref="V897">SUMPRODUCT((B897=$B:$B)*(M897&lt;$M:$M))+1</f>
        <v>414</v>
      </c>
    </row>
    <row r="898" spans="1:22" x14ac:dyDescent="0.2">
      <c r="A898" s="14" t="str">
        <f t="shared" ref="A898:A961" si="14">B898&amp;C898&amp;N898</f>
        <v>2023Mikhail Reilly7</v>
      </c>
      <c r="B898" s="5">
        <v>2023</v>
      </c>
      <c r="C898" s="6" t="s">
        <v>370</v>
      </c>
      <c r="D898" s="6">
        <v>609954</v>
      </c>
      <c r="E898" s="6" t="s">
        <v>219</v>
      </c>
      <c r="F898" s="7">
        <v>3</v>
      </c>
      <c r="G898" s="7">
        <v>2</v>
      </c>
      <c r="H898" s="6" t="s">
        <v>22</v>
      </c>
      <c r="I898" s="6" t="s">
        <v>34</v>
      </c>
      <c r="J898" s="18">
        <v>14</v>
      </c>
      <c r="K898" s="18">
        <v>39</v>
      </c>
      <c r="L898" s="18">
        <v>66</v>
      </c>
      <c r="M898" s="18">
        <v>3161.4380000000001</v>
      </c>
      <c r="N898" s="18">
        <v>7</v>
      </c>
      <c r="O898" s="18">
        <v>225.81700000000001</v>
      </c>
      <c r="P898" s="21">
        <v>2.7857142857142856</v>
      </c>
      <c r="Q898" s="21">
        <v>1.6923076923076923</v>
      </c>
      <c r="R898" s="18">
        <v>368.4380000000001</v>
      </c>
      <c r="S898" s="24">
        <v>0.11654127014352332</v>
      </c>
      <c r="T898" s="18">
        <v>-108.46199999999988</v>
      </c>
      <c r="U898" s="24">
        <v>-3.4307805498636969E-2</v>
      </c>
      <c r="V898" s="12" cm="1">
        <f t="array" ref="V898">SUMPRODUCT((B898=$B:$B)*(M898&lt;$M:$M))+1</f>
        <v>428</v>
      </c>
    </row>
    <row r="899" spans="1:22" x14ac:dyDescent="0.2">
      <c r="A899" s="14" t="str">
        <f t="shared" si="14"/>
        <v>2023Mikhail Reilly8</v>
      </c>
      <c r="B899" s="5">
        <v>2023</v>
      </c>
      <c r="C899" s="6" t="s">
        <v>370</v>
      </c>
      <c r="D899" s="6">
        <v>595666</v>
      </c>
      <c r="E899" s="6" t="s">
        <v>375</v>
      </c>
      <c r="F899" s="7">
        <v>3</v>
      </c>
      <c r="G899" s="7">
        <v>3</v>
      </c>
      <c r="H899" s="6" t="s">
        <v>31</v>
      </c>
      <c r="I899" s="6" t="s">
        <v>34</v>
      </c>
      <c r="J899" s="18">
        <v>4</v>
      </c>
      <c r="K899" s="18">
        <v>4</v>
      </c>
      <c r="L899" s="18">
        <v>29</v>
      </c>
      <c r="M899" s="18">
        <v>1616.797</v>
      </c>
      <c r="N899" s="18">
        <v>8</v>
      </c>
      <c r="O899" s="18">
        <v>404.19925000000001</v>
      </c>
      <c r="P899" s="21">
        <v>1</v>
      </c>
      <c r="Q899" s="21">
        <v>7.25</v>
      </c>
      <c r="R899" s="18">
        <v>194.79700000000003</v>
      </c>
      <c r="S899" s="24">
        <v>0.12048327650286339</v>
      </c>
      <c r="T899" s="18">
        <v>66.39700000000002</v>
      </c>
      <c r="U899" s="24">
        <v>4.1066998516202109E-2</v>
      </c>
      <c r="V899" s="12" cm="1">
        <f t="array" ref="V899">SUMPRODUCT((B899=$B:$B)*(M899&lt;$M:$M))+1</f>
        <v>476</v>
      </c>
    </row>
    <row r="900" spans="1:22" x14ac:dyDescent="0.2">
      <c r="A900" s="14" t="str">
        <f t="shared" si="14"/>
        <v>2023Mikhail Reilly9</v>
      </c>
      <c r="B900" s="5">
        <v>2023</v>
      </c>
      <c r="C900" s="6" t="s">
        <v>370</v>
      </c>
      <c r="D900" s="6">
        <v>583353</v>
      </c>
      <c r="E900" s="6" t="s">
        <v>176</v>
      </c>
      <c r="F900" s="7">
        <v>3</v>
      </c>
      <c r="G900" s="7">
        <v>1</v>
      </c>
      <c r="H900" s="6" t="s">
        <v>22</v>
      </c>
      <c r="I900" s="6" t="s">
        <v>34</v>
      </c>
      <c r="J900" s="18">
        <v>6</v>
      </c>
      <c r="K900" s="18">
        <v>6</v>
      </c>
      <c r="L900" s="18">
        <v>15</v>
      </c>
      <c r="M900" s="18">
        <v>783.37199999999996</v>
      </c>
      <c r="N900" s="18">
        <v>9</v>
      </c>
      <c r="O900" s="18">
        <v>130.56199999999998</v>
      </c>
      <c r="P900" s="21">
        <v>1</v>
      </c>
      <c r="Q900" s="21">
        <v>2.5</v>
      </c>
      <c r="R900" s="18">
        <v>110.37199999999996</v>
      </c>
      <c r="S900" s="24">
        <v>0.14089347079037795</v>
      </c>
      <c r="T900" s="18">
        <v>-82.228000000000037</v>
      </c>
      <c r="U900" s="24">
        <v>-0.10496673355698193</v>
      </c>
      <c r="V900" s="12" cm="1">
        <f t="array" ref="V900">SUMPRODUCT((B900=$B:$B)*(M900&lt;$M:$M))+1</f>
        <v>495</v>
      </c>
    </row>
    <row r="901" spans="1:22" x14ac:dyDescent="0.2">
      <c r="A901" s="14" t="str">
        <f t="shared" si="14"/>
        <v>2023Mosaki Ishak1</v>
      </c>
      <c r="B901" s="5">
        <v>2023</v>
      </c>
      <c r="C901" s="6" t="s">
        <v>376</v>
      </c>
      <c r="D901" s="6">
        <v>423877</v>
      </c>
      <c r="E901" s="6" t="s">
        <v>98</v>
      </c>
      <c r="F901" s="7">
        <v>4</v>
      </c>
      <c r="G901" s="7">
        <v>4</v>
      </c>
      <c r="H901" s="6" t="s">
        <v>22</v>
      </c>
      <c r="I901" s="6" t="s">
        <v>29</v>
      </c>
      <c r="J901" s="18">
        <v>97</v>
      </c>
      <c r="K901" s="18">
        <v>400</v>
      </c>
      <c r="L901" s="18">
        <v>1467</v>
      </c>
      <c r="M901" s="18">
        <v>71148.044999999998</v>
      </c>
      <c r="N901" s="18">
        <v>1</v>
      </c>
      <c r="O901" s="18">
        <v>733.48500000000001</v>
      </c>
      <c r="P901" s="21">
        <v>4.1237113402061851</v>
      </c>
      <c r="Q901" s="21">
        <v>3.6675</v>
      </c>
      <c r="R901" s="18">
        <v>10024.294999999998</v>
      </c>
      <c r="S901" s="24">
        <v>0.14089347079037798</v>
      </c>
      <c r="T901" s="18">
        <v>6916.7949999999983</v>
      </c>
      <c r="U901" s="24">
        <v>9.7216936881399887E-2</v>
      </c>
      <c r="V901" s="12" cm="1">
        <f t="array" ref="V901">SUMPRODUCT((B901=$B:$B)*(M901&lt;$M:$M))+1</f>
        <v>86</v>
      </c>
    </row>
    <row r="902" spans="1:22" x14ac:dyDescent="0.2">
      <c r="A902" s="14" t="str">
        <f t="shared" si="14"/>
        <v>2023Mosaki Ishak2</v>
      </c>
      <c r="B902" s="5">
        <v>2023</v>
      </c>
      <c r="C902" s="6" t="s">
        <v>376</v>
      </c>
      <c r="D902" s="6">
        <v>659545</v>
      </c>
      <c r="E902" s="6" t="s">
        <v>378</v>
      </c>
      <c r="F902" s="7">
        <v>4</v>
      </c>
      <c r="G902" s="7">
        <v>4</v>
      </c>
      <c r="H902" s="6" t="s">
        <v>31</v>
      </c>
      <c r="I902" s="6" t="s">
        <v>29</v>
      </c>
      <c r="J902" s="18">
        <v>108</v>
      </c>
      <c r="K902" s="18">
        <v>424</v>
      </c>
      <c r="L902" s="18">
        <v>1932</v>
      </c>
      <c r="M902" s="18">
        <v>68931.635200000004</v>
      </c>
      <c r="N902" s="18">
        <v>2</v>
      </c>
      <c r="O902" s="18">
        <v>638.25588148148154</v>
      </c>
      <c r="P902" s="21">
        <v>3.925925925925926</v>
      </c>
      <c r="Q902" s="21">
        <v>4.5566037735849054</v>
      </c>
      <c r="R902" s="18">
        <v>2940.3852000000043</v>
      </c>
      <c r="S902" s="24">
        <v>4.2656542115513375E-2</v>
      </c>
      <c r="T902" s="18">
        <v>-503.11479999999574</v>
      </c>
      <c r="U902" s="24">
        <v>-7.2987504001645349E-3</v>
      </c>
      <c r="V902" s="12" cm="1">
        <f t="array" ref="V902">SUMPRODUCT((B902=$B:$B)*(M902&lt;$M:$M))+1</f>
        <v>91</v>
      </c>
    </row>
    <row r="903" spans="1:22" x14ac:dyDescent="0.2">
      <c r="A903" s="14" t="str">
        <f t="shared" si="14"/>
        <v>2023Mosaki Ishak3</v>
      </c>
      <c r="B903" s="5">
        <v>2023</v>
      </c>
      <c r="C903" s="6" t="s">
        <v>376</v>
      </c>
      <c r="D903" s="6">
        <v>122095</v>
      </c>
      <c r="E903" s="6" t="s">
        <v>443</v>
      </c>
      <c r="F903" s="7">
        <v>4</v>
      </c>
      <c r="G903" s="7">
        <v>2</v>
      </c>
      <c r="H903" s="6" t="s">
        <v>22</v>
      </c>
      <c r="I903" s="6" t="s">
        <v>29</v>
      </c>
      <c r="J903" s="18">
        <v>185</v>
      </c>
      <c r="K903" s="18">
        <v>496</v>
      </c>
      <c r="L903" s="18">
        <v>1899</v>
      </c>
      <c r="M903" s="18">
        <v>60057.606</v>
      </c>
      <c r="N903" s="18">
        <v>3</v>
      </c>
      <c r="O903" s="18">
        <v>324.63570810810813</v>
      </c>
      <c r="P903" s="21">
        <v>2.6810810810810812</v>
      </c>
      <c r="Q903" s="21">
        <v>3.8286290322580645</v>
      </c>
      <c r="R903" s="18">
        <v>-1545.3940000000002</v>
      </c>
      <c r="S903" s="24">
        <v>-2.5731861506434344E-2</v>
      </c>
      <c r="T903" s="18">
        <v>-7217.8940000000002</v>
      </c>
      <c r="U903" s="24">
        <v>-0.12018284578309699</v>
      </c>
      <c r="V903" s="12" cm="1">
        <f t="array" ref="V903">SUMPRODUCT((B903=$B:$B)*(M903&lt;$M:$M))+1</f>
        <v>109</v>
      </c>
    </row>
    <row r="904" spans="1:22" x14ac:dyDescent="0.2">
      <c r="A904" s="14" t="str">
        <f t="shared" si="14"/>
        <v>2023Mosaki Ishak4</v>
      </c>
      <c r="B904" s="5">
        <v>2023</v>
      </c>
      <c r="C904" s="6" t="s">
        <v>376</v>
      </c>
      <c r="D904" s="6">
        <v>551613</v>
      </c>
      <c r="E904" s="6" t="s">
        <v>379</v>
      </c>
      <c r="F904" s="7">
        <v>4</v>
      </c>
      <c r="G904" s="7">
        <v>4</v>
      </c>
      <c r="H904" s="6" t="s">
        <v>31</v>
      </c>
      <c r="I904" s="6" t="s">
        <v>29</v>
      </c>
      <c r="J904" s="18">
        <v>85</v>
      </c>
      <c r="K904" s="18">
        <v>311</v>
      </c>
      <c r="L904" s="18">
        <v>1128</v>
      </c>
      <c r="M904" s="18">
        <v>60034.639199999998</v>
      </c>
      <c r="N904" s="18">
        <v>4</v>
      </c>
      <c r="O904" s="18">
        <v>706.28987294117644</v>
      </c>
      <c r="P904" s="21">
        <v>3.6588235294117646</v>
      </c>
      <c r="Q904" s="21">
        <v>3.627009646302251</v>
      </c>
      <c r="R904" s="18">
        <v>16539.639199999998</v>
      </c>
      <c r="S904" s="24">
        <v>0.27550160074918878</v>
      </c>
      <c r="T904" s="18">
        <v>13856.139199999998</v>
      </c>
      <c r="U904" s="24">
        <v>0.23080240648801964</v>
      </c>
      <c r="V904" s="12" cm="1">
        <f t="array" ref="V904">SUMPRODUCT((B904=$B:$B)*(M904&lt;$M:$M))+1</f>
        <v>110</v>
      </c>
    </row>
    <row r="905" spans="1:22" x14ac:dyDescent="0.2">
      <c r="A905" s="14" t="str">
        <f t="shared" si="14"/>
        <v>2023Mosaki Ishak5</v>
      </c>
      <c r="B905" s="5">
        <v>2023</v>
      </c>
      <c r="C905" s="6" t="s">
        <v>376</v>
      </c>
      <c r="D905" s="6">
        <v>335207</v>
      </c>
      <c r="E905" s="6" t="s">
        <v>134</v>
      </c>
      <c r="F905" s="7">
        <v>4</v>
      </c>
      <c r="G905" s="7">
        <v>5</v>
      </c>
      <c r="H905" s="6" t="s">
        <v>22</v>
      </c>
      <c r="I905" s="6" t="s">
        <v>29</v>
      </c>
      <c r="J905" s="18">
        <v>87</v>
      </c>
      <c r="K905" s="18">
        <v>252</v>
      </c>
      <c r="L905" s="18">
        <v>1179</v>
      </c>
      <c r="M905" s="18">
        <v>51579.75</v>
      </c>
      <c r="N905" s="18">
        <v>5</v>
      </c>
      <c r="O905" s="18">
        <v>592.87068965517244</v>
      </c>
      <c r="P905" s="21">
        <v>2.896551724137931</v>
      </c>
      <c r="Q905" s="21">
        <v>4.6785714285714288</v>
      </c>
      <c r="R905" s="18">
        <v>7267.25</v>
      </c>
      <c r="S905" s="24">
        <v>0.14089347079037801</v>
      </c>
      <c r="T905" s="18">
        <v>4583.75</v>
      </c>
      <c r="U905" s="24">
        <v>8.8867239565914913E-2</v>
      </c>
      <c r="V905" s="12" cm="1">
        <f t="array" ref="V905">SUMPRODUCT((B905=$B:$B)*(M905&lt;$M:$M))+1</f>
        <v>128</v>
      </c>
    </row>
    <row r="906" spans="1:22" x14ac:dyDescent="0.2">
      <c r="A906" s="14" t="str">
        <f t="shared" si="14"/>
        <v>2023Mosaki Ishak6</v>
      </c>
      <c r="B906" s="5">
        <v>2023</v>
      </c>
      <c r="C906" s="6" t="s">
        <v>376</v>
      </c>
      <c r="D906" s="6">
        <v>181012</v>
      </c>
      <c r="E906" s="6" t="s">
        <v>377</v>
      </c>
      <c r="F906" s="7">
        <v>4</v>
      </c>
      <c r="G906" s="7">
        <v>4</v>
      </c>
      <c r="H906" s="6" t="s">
        <v>31</v>
      </c>
      <c r="I906" s="6" t="s">
        <v>29</v>
      </c>
      <c r="J906" s="18">
        <v>48</v>
      </c>
      <c r="K906" s="18">
        <v>164</v>
      </c>
      <c r="L906" s="18">
        <v>564</v>
      </c>
      <c r="M906" s="18">
        <v>32518.6512</v>
      </c>
      <c r="N906" s="18">
        <v>6</v>
      </c>
      <c r="O906" s="18">
        <v>677.47190000000001</v>
      </c>
      <c r="P906" s="21">
        <v>3.4166666666666665</v>
      </c>
      <c r="Q906" s="21">
        <v>3.4390243902439024</v>
      </c>
      <c r="R906" s="18">
        <v>11292.6512</v>
      </c>
      <c r="S906" s="24">
        <v>0.34726690017204648</v>
      </c>
      <c r="T906" s="18">
        <v>9786.1512000000002</v>
      </c>
      <c r="U906" s="24">
        <v>0.30093964044855587</v>
      </c>
      <c r="V906" s="12" cm="1">
        <f t="array" ref="V906">SUMPRODUCT((B906=$B:$B)*(M906&lt;$M:$M))+1</f>
        <v>170</v>
      </c>
    </row>
    <row r="907" spans="1:22" x14ac:dyDescent="0.2">
      <c r="A907" s="14" t="str">
        <f t="shared" si="14"/>
        <v>2023Mosaki Ishak7</v>
      </c>
      <c r="B907" s="5">
        <v>2023</v>
      </c>
      <c r="C907" s="6" t="s">
        <v>376</v>
      </c>
      <c r="D907" s="6">
        <v>688564</v>
      </c>
      <c r="E907" s="6" t="s">
        <v>204</v>
      </c>
      <c r="F907" s="7">
        <v>4</v>
      </c>
      <c r="G907" s="7">
        <v>4</v>
      </c>
      <c r="H907" s="6" t="s">
        <v>22</v>
      </c>
      <c r="I907" s="6" t="s">
        <v>29</v>
      </c>
      <c r="J907" s="18">
        <v>48</v>
      </c>
      <c r="K907" s="18">
        <v>182</v>
      </c>
      <c r="L907" s="18">
        <v>536</v>
      </c>
      <c r="M907" s="18">
        <v>23224.071</v>
      </c>
      <c r="N907" s="18">
        <v>7</v>
      </c>
      <c r="O907" s="18">
        <v>483.8348125</v>
      </c>
      <c r="P907" s="21">
        <v>3.7916666666666665</v>
      </c>
      <c r="Q907" s="21">
        <v>2.9450549450549453</v>
      </c>
      <c r="R907" s="18">
        <v>2391.5709999999999</v>
      </c>
      <c r="S907" s="24">
        <v>0.10297811266594904</v>
      </c>
      <c r="T907" s="18">
        <v>865.57099999999991</v>
      </c>
      <c r="U907" s="24">
        <v>3.727042515500404E-2</v>
      </c>
      <c r="V907" s="12" cm="1">
        <f t="array" ref="V907">SUMPRODUCT((B907=$B:$B)*(M907&lt;$M:$M))+1</f>
        <v>201</v>
      </c>
    </row>
    <row r="908" spans="1:22" x14ac:dyDescent="0.2">
      <c r="A908" s="14" t="str">
        <f t="shared" si="14"/>
        <v>2023Mosaki Ishak8</v>
      </c>
      <c r="B908" s="5">
        <v>2023</v>
      </c>
      <c r="C908" s="6" t="s">
        <v>376</v>
      </c>
      <c r="D908" s="6">
        <v>734173</v>
      </c>
      <c r="E908" s="6" t="s">
        <v>292</v>
      </c>
      <c r="F908" s="7">
        <v>4</v>
      </c>
      <c r="G908" s="7">
        <v>3</v>
      </c>
      <c r="H908" s="6" t="s">
        <v>22</v>
      </c>
      <c r="I908" s="6" t="s">
        <v>29</v>
      </c>
      <c r="J908" s="18">
        <v>101</v>
      </c>
      <c r="K908" s="18">
        <v>137</v>
      </c>
      <c r="L908" s="18">
        <v>508</v>
      </c>
      <c r="M908" s="18">
        <v>19224.225600000002</v>
      </c>
      <c r="N908" s="18">
        <v>8</v>
      </c>
      <c r="O908" s="18">
        <v>190.3388673267327</v>
      </c>
      <c r="P908" s="21">
        <v>1.3564356435643565</v>
      </c>
      <c r="Q908" s="21">
        <v>3.7080291970802919</v>
      </c>
      <c r="R908" s="18">
        <v>839.72560000000158</v>
      </c>
      <c r="S908" s="24">
        <v>4.3680594343420601E-2</v>
      </c>
      <c r="T908" s="18">
        <v>-2125.2743999999984</v>
      </c>
      <c r="U908" s="24">
        <v>-0.1105518861576405</v>
      </c>
      <c r="V908" s="12" cm="1">
        <f t="array" ref="V908">SUMPRODUCT((B908=$B:$B)*(M908&lt;$M:$M))+1</f>
        <v>217</v>
      </c>
    </row>
    <row r="909" spans="1:22" x14ac:dyDescent="0.2">
      <c r="A909" s="14" t="str">
        <f t="shared" si="14"/>
        <v>2023Mosaki Ishak9</v>
      </c>
      <c r="B909" s="5">
        <v>2023</v>
      </c>
      <c r="C909" s="6" t="s">
        <v>376</v>
      </c>
      <c r="D909" s="6">
        <v>688075</v>
      </c>
      <c r="E909" s="6" t="s">
        <v>380</v>
      </c>
      <c r="F909" s="7">
        <v>4</v>
      </c>
      <c r="G909" s="7">
        <v>4</v>
      </c>
      <c r="H909" s="6" t="s">
        <v>31</v>
      </c>
      <c r="I909" s="6" t="s">
        <v>29</v>
      </c>
      <c r="J909" s="18">
        <v>56</v>
      </c>
      <c r="K909" s="18">
        <v>74</v>
      </c>
      <c r="L909" s="18">
        <v>349</v>
      </c>
      <c r="M909" s="18">
        <v>18118.0586</v>
      </c>
      <c r="N909" s="18">
        <v>9</v>
      </c>
      <c r="O909" s="18">
        <v>323.53676071428572</v>
      </c>
      <c r="P909" s="21">
        <v>1.3214285714285714</v>
      </c>
      <c r="Q909" s="21">
        <v>4.7162162162162158</v>
      </c>
      <c r="R909" s="18">
        <v>5634.5586000000003</v>
      </c>
      <c r="S909" s="24">
        <v>0.31099130013852588</v>
      </c>
      <c r="T909" s="18">
        <v>3992.5586000000003</v>
      </c>
      <c r="U909" s="24">
        <v>0.22036348861350963</v>
      </c>
      <c r="V909" s="12" cm="1">
        <f t="array" ref="V909">SUMPRODUCT((B909=$B:$B)*(M909&lt;$M:$M))+1</f>
        <v>221</v>
      </c>
    </row>
    <row r="910" spans="1:22" x14ac:dyDescent="0.2">
      <c r="A910" s="14" t="str">
        <f t="shared" si="14"/>
        <v>2023Mosaki Ishak10</v>
      </c>
      <c r="B910" s="5">
        <v>2023</v>
      </c>
      <c r="C910" s="6" t="s">
        <v>376</v>
      </c>
      <c r="D910" s="6">
        <v>781121</v>
      </c>
      <c r="E910" s="6" t="s">
        <v>476</v>
      </c>
      <c r="F910" s="7">
        <v>4</v>
      </c>
      <c r="G910" s="7">
        <v>5</v>
      </c>
      <c r="H910" s="6" t="s">
        <v>22</v>
      </c>
      <c r="I910" s="6" t="s">
        <v>29</v>
      </c>
      <c r="J910" s="18">
        <v>41</v>
      </c>
      <c r="K910" s="18">
        <v>129</v>
      </c>
      <c r="L910" s="18">
        <v>424</v>
      </c>
      <c r="M910" s="18">
        <v>16491.236400000002</v>
      </c>
      <c r="N910" s="18">
        <v>10</v>
      </c>
      <c r="O910" s="18">
        <v>402.22527804878052</v>
      </c>
      <c r="P910" s="21">
        <v>3.1463414634146343</v>
      </c>
      <c r="Q910" s="21">
        <v>3.2868217054263567</v>
      </c>
      <c r="R910" s="18">
        <v>1698.2364000000016</v>
      </c>
      <c r="S910" s="24">
        <v>0.10297811266594914</v>
      </c>
      <c r="T910" s="18">
        <v>424.23640000000159</v>
      </c>
      <c r="U910" s="24">
        <v>2.5724960197647858E-2</v>
      </c>
      <c r="V910" s="12" cm="1">
        <f t="array" ref="V910">SUMPRODUCT((B910=$B:$B)*(M910&lt;$M:$M))+1</f>
        <v>229</v>
      </c>
    </row>
    <row r="911" spans="1:22" x14ac:dyDescent="0.2">
      <c r="A911" s="14" t="str">
        <f t="shared" si="14"/>
        <v>2023Mosaki Ishak11</v>
      </c>
      <c r="B911" s="5">
        <v>2023</v>
      </c>
      <c r="C911" s="6" t="s">
        <v>376</v>
      </c>
      <c r="D911" s="6">
        <v>767999</v>
      </c>
      <c r="E911" s="6" t="s">
        <v>381</v>
      </c>
      <c r="F911" s="7">
        <v>4</v>
      </c>
      <c r="G911" s="7">
        <v>4</v>
      </c>
      <c r="H911" s="6" t="s">
        <v>31</v>
      </c>
      <c r="I911" s="6" t="s">
        <v>34</v>
      </c>
      <c r="J911" s="18">
        <v>47</v>
      </c>
      <c r="K911" s="18">
        <v>56</v>
      </c>
      <c r="L911" s="18">
        <v>219</v>
      </c>
      <c r="M911" s="18">
        <v>9149.4284000000007</v>
      </c>
      <c r="N911" s="18">
        <v>11</v>
      </c>
      <c r="O911" s="18">
        <v>194.66868936170215</v>
      </c>
      <c r="P911" s="21">
        <v>1.1914893617021276</v>
      </c>
      <c r="Q911" s="21">
        <v>3.9107142857142856</v>
      </c>
      <c r="R911" s="18">
        <v>1061.1784000000007</v>
      </c>
      <c r="S911" s="24">
        <v>0.11598302687411605</v>
      </c>
      <c r="T911" s="18">
        <v>-310.82159999999931</v>
      </c>
      <c r="U911" s="24">
        <v>-3.3971695980483246E-2</v>
      </c>
      <c r="V911" s="12" cm="1">
        <f t="array" ref="V911">SUMPRODUCT((B911=$B:$B)*(M911&lt;$M:$M))+1</f>
        <v>301</v>
      </c>
    </row>
    <row r="912" spans="1:22" x14ac:dyDescent="0.2">
      <c r="A912" s="14" t="str">
        <f t="shared" si="14"/>
        <v>2023Mosaki Ishak12</v>
      </c>
      <c r="B912" s="5">
        <v>2023</v>
      </c>
      <c r="C912" s="6" t="s">
        <v>376</v>
      </c>
      <c r="D912" s="6">
        <v>873279</v>
      </c>
      <c r="E912" s="6" t="s">
        <v>382</v>
      </c>
      <c r="F912" s="7">
        <v>4</v>
      </c>
      <c r="G912" s="7">
        <v>4</v>
      </c>
      <c r="H912" s="6" t="s">
        <v>31</v>
      </c>
      <c r="I912" s="6" t="s">
        <v>34</v>
      </c>
      <c r="J912" s="18">
        <v>4</v>
      </c>
      <c r="K912" s="18">
        <v>13</v>
      </c>
      <c r="L912" s="18">
        <v>55</v>
      </c>
      <c r="M912" s="18">
        <v>2602.4189999999999</v>
      </c>
      <c r="N912" s="18">
        <v>12</v>
      </c>
      <c r="O912" s="18">
        <v>650.60474999999997</v>
      </c>
      <c r="P912" s="21">
        <v>3.25</v>
      </c>
      <c r="Q912" s="21">
        <v>4.2307692307692308</v>
      </c>
      <c r="R912" s="18">
        <v>339.91899999999987</v>
      </c>
      <c r="S912" s="24">
        <v>0.13061655329138003</v>
      </c>
      <c r="T912" s="18">
        <v>214.91899999999987</v>
      </c>
      <c r="U912" s="24">
        <v>8.2584318666594381E-2</v>
      </c>
      <c r="V912" s="12" cm="1">
        <f t="array" ref="V912">SUMPRODUCT((B912=$B:$B)*(M912&lt;$M:$M))+1</f>
        <v>440</v>
      </c>
    </row>
    <row r="913" spans="1:22" x14ac:dyDescent="0.2">
      <c r="A913" s="14" t="str">
        <f t="shared" si="14"/>
        <v>2023Mosaki Ishak13</v>
      </c>
      <c r="B913" s="5">
        <v>2023</v>
      </c>
      <c r="C913" s="6" t="s">
        <v>376</v>
      </c>
      <c r="D913" s="6">
        <v>927217</v>
      </c>
      <c r="E913" s="6" t="s">
        <v>383</v>
      </c>
      <c r="F913" s="7">
        <v>4</v>
      </c>
      <c r="G913" s="7">
        <v>4</v>
      </c>
      <c r="H913" s="6" t="s">
        <v>31</v>
      </c>
      <c r="I913" s="6" t="s">
        <v>34</v>
      </c>
      <c r="J913" s="18">
        <v>7</v>
      </c>
      <c r="K913" s="18">
        <v>14</v>
      </c>
      <c r="L913" s="18">
        <v>38</v>
      </c>
      <c r="M913" s="18">
        <v>2022.8579999999999</v>
      </c>
      <c r="N913" s="18">
        <v>13</v>
      </c>
      <c r="O913" s="18">
        <v>288.97971428571429</v>
      </c>
      <c r="P913" s="21">
        <v>2</v>
      </c>
      <c r="Q913" s="21">
        <v>2.7142857142857144</v>
      </c>
      <c r="R913" s="18">
        <v>627.60799999999995</v>
      </c>
      <c r="S913" s="24">
        <v>0.31025806062511552</v>
      </c>
      <c r="T913" s="18">
        <v>417.60799999999995</v>
      </c>
      <c r="U913" s="24">
        <v>0.20644454529185932</v>
      </c>
      <c r="V913" s="12" cm="1">
        <f t="array" ref="V913">SUMPRODUCT((B913=$B:$B)*(M913&lt;$M:$M))+1</f>
        <v>456</v>
      </c>
    </row>
    <row r="914" spans="1:22" x14ac:dyDescent="0.2">
      <c r="A914" s="14" t="str">
        <f t="shared" si="14"/>
        <v>2023Nina Fuentes1</v>
      </c>
      <c r="B914" s="5">
        <v>2023</v>
      </c>
      <c r="C914" s="6" t="s">
        <v>384</v>
      </c>
      <c r="D914" s="6">
        <v>866033</v>
      </c>
      <c r="E914" s="6" t="s">
        <v>82</v>
      </c>
      <c r="F914" s="7">
        <v>2</v>
      </c>
      <c r="G914" s="7">
        <v>4</v>
      </c>
      <c r="H914" s="6" t="s">
        <v>22</v>
      </c>
      <c r="I914" s="6" t="s">
        <v>25</v>
      </c>
      <c r="J914" s="18">
        <v>151</v>
      </c>
      <c r="K914" s="18">
        <v>675</v>
      </c>
      <c r="L914" s="18">
        <v>3264</v>
      </c>
      <c r="M914" s="18">
        <v>120653.920975</v>
      </c>
      <c r="N914" s="18">
        <v>1</v>
      </c>
      <c r="O914" s="18">
        <v>799.03258923841065</v>
      </c>
      <c r="P914" s="21">
        <v>4.4701986754966887</v>
      </c>
      <c r="Q914" s="21">
        <v>4.8355555555555556</v>
      </c>
      <c r="R914" s="18">
        <v>5206.6709750000009</v>
      </c>
      <c r="S914" s="24">
        <v>4.3153765189933982E-2</v>
      </c>
      <c r="T914" s="18">
        <v>-347.47902499999873</v>
      </c>
      <c r="U914" s="24">
        <v>-2.8799646310043903E-3</v>
      </c>
      <c r="V914" s="12" cm="1">
        <f t="array" ref="V914">SUMPRODUCT((B914=$B:$B)*(M914&lt;$M:$M))+1</f>
        <v>40</v>
      </c>
    </row>
    <row r="915" spans="1:22" x14ac:dyDescent="0.2">
      <c r="A915" s="14" t="str">
        <f t="shared" si="14"/>
        <v>2023Nina Fuentes2</v>
      </c>
      <c r="B915" s="5">
        <v>2023</v>
      </c>
      <c r="C915" s="6" t="s">
        <v>384</v>
      </c>
      <c r="D915" s="6">
        <v>858490</v>
      </c>
      <c r="E915" s="6" t="s">
        <v>445</v>
      </c>
      <c r="F915" s="7">
        <v>2</v>
      </c>
      <c r="G915" s="7">
        <v>2</v>
      </c>
      <c r="H915" s="6" t="s">
        <v>22</v>
      </c>
      <c r="I915" s="6" t="s">
        <v>25</v>
      </c>
      <c r="J915" s="18">
        <v>184</v>
      </c>
      <c r="K915" s="18">
        <v>642</v>
      </c>
      <c r="L915" s="18">
        <v>3034</v>
      </c>
      <c r="M915" s="18">
        <v>117534.39599999999</v>
      </c>
      <c r="N915" s="18">
        <v>2</v>
      </c>
      <c r="O915" s="18">
        <v>638.77389130434779</v>
      </c>
      <c r="P915" s="21">
        <v>3.4891304347826089</v>
      </c>
      <c r="Q915" s="21">
        <v>4.7258566978193146</v>
      </c>
      <c r="R915" s="18">
        <v>-2799.1040000000066</v>
      </c>
      <c r="S915" s="24">
        <v>-2.3815190235886411E-2</v>
      </c>
      <c r="T915" s="18">
        <v>-9383.954000000007</v>
      </c>
      <c r="U915" s="24">
        <v>-7.9840066562302386E-2</v>
      </c>
      <c r="V915" s="12" cm="1">
        <f t="array" ref="V915">SUMPRODUCT((B915=$B:$B)*(M915&lt;$M:$M))+1</f>
        <v>43</v>
      </c>
    </row>
    <row r="916" spans="1:22" x14ac:dyDescent="0.2">
      <c r="A916" s="14" t="str">
        <f t="shared" si="14"/>
        <v>2023Nina Fuentes3</v>
      </c>
      <c r="B916" s="5">
        <v>2023</v>
      </c>
      <c r="C916" s="6" t="s">
        <v>384</v>
      </c>
      <c r="D916" s="6">
        <v>287037</v>
      </c>
      <c r="E916" s="6" t="s">
        <v>387</v>
      </c>
      <c r="F916" s="7">
        <v>2</v>
      </c>
      <c r="G916" s="7">
        <v>2</v>
      </c>
      <c r="H916" s="6" t="s">
        <v>31</v>
      </c>
      <c r="I916" s="6" t="s">
        <v>25</v>
      </c>
      <c r="J916" s="18">
        <v>124</v>
      </c>
      <c r="K916" s="18">
        <v>493</v>
      </c>
      <c r="L916" s="18">
        <v>2596</v>
      </c>
      <c r="M916" s="18">
        <v>115577.02800000001</v>
      </c>
      <c r="N916" s="18">
        <v>3</v>
      </c>
      <c r="O916" s="18">
        <v>932.07280645161291</v>
      </c>
      <c r="P916" s="21">
        <v>3.975806451612903</v>
      </c>
      <c r="Q916" s="21">
        <v>5.2657200811359024</v>
      </c>
      <c r="R916" s="18">
        <v>13102.778000000006</v>
      </c>
      <c r="S916" s="24">
        <v>0.11336835897874105</v>
      </c>
      <c r="T916" s="18">
        <v>8601.2780000000057</v>
      </c>
      <c r="U916" s="24">
        <v>7.4420307814109951E-2</v>
      </c>
      <c r="V916" s="12" cm="1">
        <f t="array" ref="V916">SUMPRODUCT((B916=$B:$B)*(M916&lt;$M:$M))+1</f>
        <v>44</v>
      </c>
    </row>
    <row r="917" spans="1:22" x14ac:dyDescent="0.2">
      <c r="A917" s="14" t="str">
        <f t="shared" si="14"/>
        <v>2023Nina Fuentes4</v>
      </c>
      <c r="B917" s="5">
        <v>2023</v>
      </c>
      <c r="C917" s="6" t="s">
        <v>384</v>
      </c>
      <c r="D917" s="6">
        <v>368143</v>
      </c>
      <c r="E917" s="6" t="s">
        <v>385</v>
      </c>
      <c r="F917" s="7">
        <v>2</v>
      </c>
      <c r="G917" s="7">
        <v>2</v>
      </c>
      <c r="H917" s="6" t="s">
        <v>31</v>
      </c>
      <c r="I917" s="6" t="s">
        <v>25</v>
      </c>
      <c r="J917" s="18">
        <v>126</v>
      </c>
      <c r="K917" s="18">
        <v>377</v>
      </c>
      <c r="L917" s="18">
        <v>1733</v>
      </c>
      <c r="M917" s="18">
        <v>81971.042400000006</v>
      </c>
      <c r="N917" s="18">
        <v>4</v>
      </c>
      <c r="O917" s="18">
        <v>650.56382857142864</v>
      </c>
      <c r="P917" s="21">
        <v>2.9920634920634921</v>
      </c>
      <c r="Q917" s="21">
        <v>4.5968169761273208</v>
      </c>
      <c r="R917" s="18">
        <v>11799.792400000006</v>
      </c>
      <c r="S917" s="24">
        <v>0.14395074229286617</v>
      </c>
      <c r="T917" s="18">
        <v>7358.5924000000059</v>
      </c>
      <c r="U917" s="24">
        <v>8.9770633440181866E-2</v>
      </c>
      <c r="V917" s="12" cm="1">
        <f t="array" ref="V917">SUMPRODUCT((B917=$B:$B)*(M917&lt;$M:$M))+1</f>
        <v>68</v>
      </c>
    </row>
    <row r="918" spans="1:22" x14ac:dyDescent="0.2">
      <c r="A918" s="14" t="str">
        <f t="shared" si="14"/>
        <v>2023Nina Fuentes5</v>
      </c>
      <c r="B918" s="5">
        <v>2023</v>
      </c>
      <c r="C918" s="6" t="s">
        <v>384</v>
      </c>
      <c r="D918" s="6">
        <v>737951</v>
      </c>
      <c r="E918" s="6" t="s">
        <v>389</v>
      </c>
      <c r="F918" s="7">
        <v>2</v>
      </c>
      <c r="G918" s="7">
        <v>2</v>
      </c>
      <c r="H918" s="6" t="s">
        <v>31</v>
      </c>
      <c r="I918" s="6" t="s">
        <v>25</v>
      </c>
      <c r="J918" s="18">
        <v>115</v>
      </c>
      <c r="K918" s="18">
        <v>413</v>
      </c>
      <c r="L918" s="18">
        <v>1843</v>
      </c>
      <c r="M918" s="18">
        <v>77286.698999999993</v>
      </c>
      <c r="N918" s="18">
        <v>5</v>
      </c>
      <c r="O918" s="18">
        <v>672.05825217391293</v>
      </c>
      <c r="P918" s="21">
        <v>3.5913043478260871</v>
      </c>
      <c r="Q918" s="21">
        <v>4.4624697336561745</v>
      </c>
      <c r="R918" s="18">
        <v>9613.4489999999932</v>
      </c>
      <c r="S918" s="24">
        <v>0.12438684954056575</v>
      </c>
      <c r="T918" s="18">
        <v>5487.3989999999931</v>
      </c>
      <c r="U918" s="24">
        <v>7.1000561170299084E-2</v>
      </c>
      <c r="V918" s="12" cm="1">
        <f t="array" ref="V918">SUMPRODUCT((B918=$B:$B)*(M918&lt;$M:$M))+1</f>
        <v>79</v>
      </c>
    </row>
    <row r="919" spans="1:22" x14ac:dyDescent="0.2">
      <c r="A919" s="14" t="str">
        <f t="shared" si="14"/>
        <v>2023Nina Fuentes6</v>
      </c>
      <c r="B919" s="5">
        <v>2023</v>
      </c>
      <c r="C919" s="6" t="s">
        <v>384</v>
      </c>
      <c r="D919" s="6">
        <v>554730</v>
      </c>
      <c r="E919" s="6" t="s">
        <v>386</v>
      </c>
      <c r="F919" s="7">
        <v>2</v>
      </c>
      <c r="G919" s="7">
        <v>2</v>
      </c>
      <c r="H919" s="6" t="s">
        <v>31</v>
      </c>
      <c r="I919" s="6" t="s">
        <v>29</v>
      </c>
      <c r="J919" s="18">
        <v>100</v>
      </c>
      <c r="K919" s="18">
        <v>351</v>
      </c>
      <c r="L919" s="18">
        <v>1665</v>
      </c>
      <c r="M919" s="18">
        <v>70700.652000000002</v>
      </c>
      <c r="N919" s="18">
        <v>6</v>
      </c>
      <c r="O919" s="18">
        <v>707.00652000000002</v>
      </c>
      <c r="P919" s="21">
        <v>3.51</v>
      </c>
      <c r="Q919" s="21">
        <v>4.7435897435897436</v>
      </c>
      <c r="R919" s="18">
        <v>11154.402000000002</v>
      </c>
      <c r="S919" s="24">
        <v>0.15776943612910391</v>
      </c>
      <c r="T919" s="18">
        <v>7572.1520000000019</v>
      </c>
      <c r="U919" s="24">
        <v>0.10710158655962609</v>
      </c>
      <c r="V919" s="12" cm="1">
        <f t="array" ref="V919">SUMPRODUCT((B919=$B:$B)*(M919&lt;$M:$M))+1</f>
        <v>89</v>
      </c>
    </row>
    <row r="920" spans="1:22" x14ac:dyDescent="0.2">
      <c r="A920" s="14" t="str">
        <f t="shared" si="14"/>
        <v>2023Nina Fuentes7</v>
      </c>
      <c r="B920" s="5">
        <v>2023</v>
      </c>
      <c r="C920" s="6" t="s">
        <v>384</v>
      </c>
      <c r="D920" s="6">
        <v>529212</v>
      </c>
      <c r="E920" s="6" t="s">
        <v>101</v>
      </c>
      <c r="F920" s="7">
        <v>2</v>
      </c>
      <c r="G920" s="7">
        <v>2</v>
      </c>
      <c r="H920" s="6" t="s">
        <v>22</v>
      </c>
      <c r="I920" s="6" t="s">
        <v>29</v>
      </c>
      <c r="J920" s="18">
        <v>143</v>
      </c>
      <c r="K920" s="18">
        <v>290</v>
      </c>
      <c r="L920" s="18">
        <v>868</v>
      </c>
      <c r="M920" s="18">
        <v>43108.936800000003</v>
      </c>
      <c r="N920" s="18">
        <v>7</v>
      </c>
      <c r="O920" s="18">
        <v>301.46109650349655</v>
      </c>
      <c r="P920" s="21">
        <v>2.0279720279720279</v>
      </c>
      <c r="Q920" s="21">
        <v>2.9931034482758623</v>
      </c>
      <c r="R920" s="18">
        <v>7183.1868000000031</v>
      </c>
      <c r="S920" s="24">
        <v>0.16662871629902973</v>
      </c>
      <c r="T920" s="18">
        <v>2290.386800000013</v>
      </c>
      <c r="U920" s="24">
        <v>5.3130208490783579E-2</v>
      </c>
      <c r="V920" s="12" cm="1">
        <f t="array" ref="V920">SUMPRODUCT((B920=$B:$B)*(M920&lt;$M:$M))+1</f>
        <v>144</v>
      </c>
    </row>
    <row r="921" spans="1:22" x14ac:dyDescent="0.2">
      <c r="A921" s="14" t="str">
        <f t="shared" si="14"/>
        <v>2023Nina Fuentes8</v>
      </c>
      <c r="B921" s="5">
        <v>2023</v>
      </c>
      <c r="C921" s="6" t="s">
        <v>384</v>
      </c>
      <c r="D921" s="6">
        <v>423222</v>
      </c>
      <c r="E921" s="6" t="s">
        <v>391</v>
      </c>
      <c r="F921" s="7">
        <v>2</v>
      </c>
      <c r="G921" s="7">
        <v>2</v>
      </c>
      <c r="H921" s="6" t="s">
        <v>31</v>
      </c>
      <c r="I921" s="6" t="s">
        <v>29</v>
      </c>
      <c r="J921" s="18">
        <v>45</v>
      </c>
      <c r="K921" s="18">
        <v>186</v>
      </c>
      <c r="L921" s="18">
        <v>882</v>
      </c>
      <c r="M921" s="18">
        <v>39436.953200000004</v>
      </c>
      <c r="N921" s="18">
        <v>8</v>
      </c>
      <c r="O921" s="18">
        <v>876.37673777777786</v>
      </c>
      <c r="P921" s="21">
        <v>4.1333333333333337</v>
      </c>
      <c r="Q921" s="21">
        <v>4.741935483870968</v>
      </c>
      <c r="R921" s="18">
        <v>7004.9532000000036</v>
      </c>
      <c r="S921" s="24">
        <v>0.1776240969852611</v>
      </c>
      <c r="T921" s="18">
        <v>5365.3032000000039</v>
      </c>
      <c r="U921" s="24">
        <v>0.13604760927626638</v>
      </c>
      <c r="V921" s="12" cm="1">
        <f t="array" ref="V921">SUMPRODUCT((B921=$B:$B)*(M921&lt;$M:$M))+1</f>
        <v>153</v>
      </c>
    </row>
    <row r="922" spans="1:22" x14ac:dyDescent="0.2">
      <c r="A922" s="14" t="str">
        <f t="shared" si="14"/>
        <v>2023Nina Fuentes9</v>
      </c>
      <c r="B922" s="5">
        <v>2023</v>
      </c>
      <c r="C922" s="6" t="s">
        <v>384</v>
      </c>
      <c r="D922" s="6">
        <v>466132</v>
      </c>
      <c r="E922" s="6" t="s">
        <v>393</v>
      </c>
      <c r="F922" s="7">
        <v>2</v>
      </c>
      <c r="G922" s="7">
        <v>2</v>
      </c>
      <c r="H922" s="6" t="s">
        <v>31</v>
      </c>
      <c r="I922" s="6" t="s">
        <v>29</v>
      </c>
      <c r="J922" s="18">
        <v>64</v>
      </c>
      <c r="K922" s="18">
        <v>221</v>
      </c>
      <c r="L922" s="18">
        <v>817</v>
      </c>
      <c r="M922" s="18">
        <v>37267.788</v>
      </c>
      <c r="N922" s="18">
        <v>9</v>
      </c>
      <c r="O922" s="18">
        <v>582.30918750000001</v>
      </c>
      <c r="P922" s="21">
        <v>3.453125</v>
      </c>
      <c r="Q922" s="21">
        <v>3.6968325791855206</v>
      </c>
      <c r="R922" s="18">
        <v>5250.7880000000005</v>
      </c>
      <c r="S922" s="24">
        <v>0.14089347079037801</v>
      </c>
      <c r="T922" s="18">
        <v>2963.5380000000005</v>
      </c>
      <c r="U922" s="24">
        <v>7.9520093867658598E-2</v>
      </c>
      <c r="V922" s="12" cm="1">
        <f t="array" ref="V922">SUMPRODUCT((B922=$B:$B)*(M922&lt;$M:$M))+1</f>
        <v>157</v>
      </c>
    </row>
    <row r="923" spans="1:22" x14ac:dyDescent="0.2">
      <c r="A923" s="14" t="str">
        <f t="shared" si="14"/>
        <v>2023Nina Fuentes10</v>
      </c>
      <c r="B923" s="5">
        <v>2023</v>
      </c>
      <c r="C923" s="6" t="s">
        <v>384</v>
      </c>
      <c r="D923" s="6">
        <v>425978</v>
      </c>
      <c r="E923" s="6" t="s">
        <v>394</v>
      </c>
      <c r="F923" s="7">
        <v>2</v>
      </c>
      <c r="G923" s="7">
        <v>2</v>
      </c>
      <c r="H923" s="6" t="s">
        <v>31</v>
      </c>
      <c r="I923" s="6" t="s">
        <v>29</v>
      </c>
      <c r="J923" s="18">
        <v>30</v>
      </c>
      <c r="K923" s="18">
        <v>121</v>
      </c>
      <c r="L923" s="18">
        <v>654</v>
      </c>
      <c r="M923" s="18">
        <v>29868.530999999999</v>
      </c>
      <c r="N923" s="18">
        <v>10</v>
      </c>
      <c r="O923" s="18">
        <v>995.61770000000001</v>
      </c>
      <c r="P923" s="21">
        <v>4.0333333333333332</v>
      </c>
      <c r="Q923" s="21">
        <v>5.4049586776859506</v>
      </c>
      <c r="R923" s="18">
        <v>4208.280999999999</v>
      </c>
      <c r="S923" s="24">
        <v>0.14089347079037798</v>
      </c>
      <c r="T923" s="18">
        <v>3117.3809999999989</v>
      </c>
      <c r="U923" s="24">
        <v>0.10437008100599253</v>
      </c>
      <c r="V923" s="12" cm="1">
        <f t="array" ref="V923">SUMPRODUCT((B923=$B:$B)*(M923&lt;$M:$M))+1</f>
        <v>177</v>
      </c>
    </row>
    <row r="924" spans="1:22" x14ac:dyDescent="0.2">
      <c r="A924" s="14" t="str">
        <f t="shared" si="14"/>
        <v>2023Nina Fuentes11</v>
      </c>
      <c r="B924" s="5">
        <v>2023</v>
      </c>
      <c r="C924" s="6" t="s">
        <v>384</v>
      </c>
      <c r="D924" s="6">
        <v>906206</v>
      </c>
      <c r="E924" s="6" t="s">
        <v>390</v>
      </c>
      <c r="F924" s="7">
        <v>2</v>
      </c>
      <c r="G924" s="7">
        <v>2</v>
      </c>
      <c r="H924" s="6" t="s">
        <v>31</v>
      </c>
      <c r="I924" s="6" t="s">
        <v>29</v>
      </c>
      <c r="J924" s="18">
        <v>79</v>
      </c>
      <c r="K924" s="18">
        <v>160</v>
      </c>
      <c r="L924" s="18">
        <v>662</v>
      </c>
      <c r="M924" s="18">
        <v>28607.2012</v>
      </c>
      <c r="N924" s="18">
        <v>11</v>
      </c>
      <c r="O924" s="18">
        <v>362.11647088607594</v>
      </c>
      <c r="P924" s="21">
        <v>2.0253164556962027</v>
      </c>
      <c r="Q924" s="21">
        <v>4.1375000000000002</v>
      </c>
      <c r="R924" s="18">
        <v>4961.4511999999995</v>
      </c>
      <c r="S924" s="24">
        <v>0.1734336457912562</v>
      </c>
      <c r="T924" s="18">
        <v>2258.5511999999994</v>
      </c>
      <c r="U924" s="24">
        <v>7.8950442729783701E-2</v>
      </c>
      <c r="V924" s="12" cm="1">
        <f t="array" ref="V924">SUMPRODUCT((B924=$B:$B)*(M924&lt;$M:$M))+1</f>
        <v>183</v>
      </c>
    </row>
    <row r="925" spans="1:22" x14ac:dyDescent="0.2">
      <c r="A925" s="14" t="str">
        <f t="shared" si="14"/>
        <v>2023Nina Fuentes12</v>
      </c>
      <c r="B925" s="5">
        <v>2023</v>
      </c>
      <c r="C925" s="6" t="s">
        <v>384</v>
      </c>
      <c r="D925" s="6">
        <v>583353</v>
      </c>
      <c r="E925" s="6" t="s">
        <v>176</v>
      </c>
      <c r="F925" s="7">
        <v>2</v>
      </c>
      <c r="G925" s="7">
        <v>1</v>
      </c>
      <c r="H925" s="6" t="s">
        <v>22</v>
      </c>
      <c r="I925" s="6" t="s">
        <v>29</v>
      </c>
      <c r="J925" s="18">
        <v>89</v>
      </c>
      <c r="K925" s="18">
        <v>171</v>
      </c>
      <c r="L925" s="18">
        <v>494</v>
      </c>
      <c r="M925" s="18">
        <v>24894.177</v>
      </c>
      <c r="N925" s="18">
        <v>12</v>
      </c>
      <c r="O925" s="18">
        <v>279.70985393258428</v>
      </c>
      <c r="P925" s="21">
        <v>1.9213483146067416</v>
      </c>
      <c r="Q925" s="21">
        <v>2.8888888888888888</v>
      </c>
      <c r="R925" s="18">
        <v>3507.4269999999997</v>
      </c>
      <c r="S925" s="24">
        <v>0.14089347079037801</v>
      </c>
      <c r="T925" s="18">
        <v>471.8769999999995</v>
      </c>
      <c r="U925" s="24">
        <v>1.895531633763187E-2</v>
      </c>
      <c r="V925" s="12" cm="1">
        <f t="array" ref="V925">SUMPRODUCT((B925=$B:$B)*(M925&lt;$M:$M))+1</f>
        <v>194</v>
      </c>
    </row>
    <row r="926" spans="1:22" x14ac:dyDescent="0.2">
      <c r="A926" s="14" t="str">
        <f t="shared" si="14"/>
        <v>2023Nina Fuentes13</v>
      </c>
      <c r="B926" s="5">
        <v>2023</v>
      </c>
      <c r="C926" s="6" t="s">
        <v>384</v>
      </c>
      <c r="D926" s="6">
        <v>656457</v>
      </c>
      <c r="E926" s="6" t="s">
        <v>397</v>
      </c>
      <c r="F926" s="7">
        <v>2</v>
      </c>
      <c r="G926" s="7">
        <v>2</v>
      </c>
      <c r="H926" s="6" t="s">
        <v>31</v>
      </c>
      <c r="I926" s="6" t="s">
        <v>29</v>
      </c>
      <c r="J926" s="18">
        <v>89</v>
      </c>
      <c r="K926" s="18">
        <v>183</v>
      </c>
      <c r="L926" s="18">
        <v>580</v>
      </c>
      <c r="M926" s="18">
        <v>23978.109</v>
      </c>
      <c r="N926" s="18">
        <v>13</v>
      </c>
      <c r="O926" s="18">
        <v>269.4169550561798</v>
      </c>
      <c r="P926" s="21">
        <v>2.0561797752808988</v>
      </c>
      <c r="Q926" s="21">
        <v>3.1693989071038251</v>
      </c>
      <c r="R926" s="18">
        <v>3378.3590000000004</v>
      </c>
      <c r="S926" s="24">
        <v>0.14089347079037803</v>
      </c>
      <c r="T926" s="18">
        <v>329.60900000000038</v>
      </c>
      <c r="U926" s="24">
        <v>1.3746246628539405E-2</v>
      </c>
      <c r="V926" s="12" cm="1">
        <f t="array" ref="V926">SUMPRODUCT((B926=$B:$B)*(M926&lt;$M:$M))+1</f>
        <v>199</v>
      </c>
    </row>
    <row r="927" spans="1:22" x14ac:dyDescent="0.2">
      <c r="A927" s="14" t="str">
        <f t="shared" si="14"/>
        <v>2023Nina Fuentes14</v>
      </c>
      <c r="B927" s="5">
        <v>2023</v>
      </c>
      <c r="C927" s="6" t="s">
        <v>384</v>
      </c>
      <c r="D927" s="6">
        <v>583942</v>
      </c>
      <c r="E927" s="6" t="s">
        <v>392</v>
      </c>
      <c r="F927" s="7">
        <v>2</v>
      </c>
      <c r="G927" s="7">
        <v>2</v>
      </c>
      <c r="H927" s="6" t="s">
        <v>31</v>
      </c>
      <c r="I927" s="6" t="s">
        <v>29</v>
      </c>
      <c r="J927" s="18">
        <v>100</v>
      </c>
      <c r="K927" s="18">
        <v>118</v>
      </c>
      <c r="L927" s="18">
        <v>480</v>
      </c>
      <c r="M927" s="18">
        <v>23590.608</v>
      </c>
      <c r="N927" s="18">
        <v>14</v>
      </c>
      <c r="O927" s="18">
        <v>235.90608</v>
      </c>
      <c r="P927" s="21">
        <v>1.18</v>
      </c>
      <c r="Q927" s="21">
        <v>4.0677966101694913</v>
      </c>
      <c r="R927" s="18">
        <v>4121.6080000000002</v>
      </c>
      <c r="S927" s="24">
        <v>0.1747139370040823</v>
      </c>
      <c r="T927" s="18">
        <v>791.80800000001</v>
      </c>
      <c r="U927" s="24">
        <v>3.3564543991405814E-2</v>
      </c>
      <c r="V927" s="12" cm="1">
        <f t="array" ref="V927">SUMPRODUCT((B927=$B:$B)*(M927&lt;$M:$M))+1</f>
        <v>200</v>
      </c>
    </row>
    <row r="928" spans="1:22" x14ac:dyDescent="0.2">
      <c r="A928" s="14" t="str">
        <f t="shared" si="14"/>
        <v>2023Nina Fuentes15</v>
      </c>
      <c r="B928" s="5">
        <v>2023</v>
      </c>
      <c r="C928" s="6" t="s">
        <v>384</v>
      </c>
      <c r="D928" s="6">
        <v>957289</v>
      </c>
      <c r="E928" s="6" t="s">
        <v>395</v>
      </c>
      <c r="F928" s="7">
        <v>2</v>
      </c>
      <c r="G928" s="7">
        <v>2</v>
      </c>
      <c r="H928" s="6" t="s">
        <v>31</v>
      </c>
      <c r="I928" s="6" t="s">
        <v>29</v>
      </c>
      <c r="J928" s="18">
        <v>88</v>
      </c>
      <c r="K928" s="18">
        <v>133</v>
      </c>
      <c r="L928" s="18">
        <v>460</v>
      </c>
      <c r="M928" s="18">
        <v>15630.575999999999</v>
      </c>
      <c r="N928" s="18">
        <v>15</v>
      </c>
      <c r="O928" s="18">
        <v>177.62018181818181</v>
      </c>
      <c r="P928" s="21">
        <v>1.5113636363636365</v>
      </c>
      <c r="Q928" s="21">
        <v>3.4586466165413534</v>
      </c>
      <c r="R928" s="18">
        <v>3131.8259999999991</v>
      </c>
      <c r="S928" s="24">
        <v>0.20036536081587775</v>
      </c>
      <c r="T928" s="18">
        <v>169.52599999999893</v>
      </c>
      <c r="U928" s="24">
        <v>1.0845793526738806E-2</v>
      </c>
      <c r="V928" s="12" cm="1">
        <f t="array" ref="V928">SUMPRODUCT((B928=$B:$B)*(M928&lt;$M:$M))+1</f>
        <v>231</v>
      </c>
    </row>
    <row r="929" spans="1:22" x14ac:dyDescent="0.2">
      <c r="A929" s="14" t="str">
        <f t="shared" si="14"/>
        <v>2023Nina Fuentes16</v>
      </c>
      <c r="B929" s="5">
        <v>2023</v>
      </c>
      <c r="C929" s="6" t="s">
        <v>384</v>
      </c>
      <c r="D929" s="6">
        <v>852031</v>
      </c>
      <c r="E929" s="6" t="s">
        <v>396</v>
      </c>
      <c r="F929" s="7">
        <v>2</v>
      </c>
      <c r="G929" s="7">
        <v>2</v>
      </c>
      <c r="H929" s="6" t="s">
        <v>31</v>
      </c>
      <c r="I929" s="6" t="s">
        <v>34</v>
      </c>
      <c r="J929" s="18">
        <v>19</v>
      </c>
      <c r="K929" s="18">
        <v>68</v>
      </c>
      <c r="L929" s="18">
        <v>196</v>
      </c>
      <c r="M929" s="18">
        <v>9468.7487999999994</v>
      </c>
      <c r="N929" s="18">
        <v>16</v>
      </c>
      <c r="O929" s="18">
        <v>498.35519999999997</v>
      </c>
      <c r="P929" s="21">
        <v>3.5789473684210527</v>
      </c>
      <c r="Q929" s="21">
        <v>2.8823529411764706</v>
      </c>
      <c r="R929" s="18">
        <v>1109.7487999999994</v>
      </c>
      <c r="S929" s="24">
        <v>0.11720120825256231</v>
      </c>
      <c r="T929" s="18">
        <v>429.14879999999937</v>
      </c>
      <c r="U929" s="24">
        <v>4.5322651288415151E-2</v>
      </c>
      <c r="V929" s="12" cm="1">
        <f t="array" ref="V929">SUMPRODUCT((B929=$B:$B)*(M929&lt;$M:$M))+1</f>
        <v>290</v>
      </c>
    </row>
    <row r="930" spans="1:22" x14ac:dyDescent="0.2">
      <c r="A930" s="14" t="str">
        <f t="shared" si="14"/>
        <v>2023Nina Fuentes17</v>
      </c>
      <c r="B930" s="5">
        <v>2023</v>
      </c>
      <c r="C930" s="6" t="s">
        <v>384</v>
      </c>
      <c r="D930" s="6">
        <v>810749</v>
      </c>
      <c r="E930" s="6" t="s">
        <v>398</v>
      </c>
      <c r="F930" s="7">
        <v>2</v>
      </c>
      <c r="G930" s="7">
        <v>2</v>
      </c>
      <c r="H930" s="6" t="s">
        <v>31</v>
      </c>
      <c r="I930" s="6" t="s">
        <v>34</v>
      </c>
      <c r="J930" s="18">
        <v>13</v>
      </c>
      <c r="K930" s="18">
        <v>42</v>
      </c>
      <c r="L930" s="18">
        <v>96</v>
      </c>
      <c r="M930" s="18">
        <v>3822.8670000000002</v>
      </c>
      <c r="N930" s="18">
        <v>17</v>
      </c>
      <c r="O930" s="18">
        <v>294.06669230769234</v>
      </c>
      <c r="P930" s="21">
        <v>3.2307692307692308</v>
      </c>
      <c r="Q930" s="21">
        <v>2.2857142857142856</v>
      </c>
      <c r="R930" s="18">
        <v>538.61700000000019</v>
      </c>
      <c r="S930" s="24">
        <v>0.14089347079037806</v>
      </c>
      <c r="T930" s="18">
        <v>77.517000000000166</v>
      </c>
      <c r="U930" s="24">
        <v>2.0277189868232445E-2</v>
      </c>
      <c r="V930" s="12" cm="1">
        <f t="array" ref="V930">SUMPRODUCT((B930=$B:$B)*(M930&lt;$M:$M))+1</f>
        <v>407</v>
      </c>
    </row>
    <row r="931" spans="1:22" x14ac:dyDescent="0.2">
      <c r="A931" s="14" t="str">
        <f t="shared" si="14"/>
        <v>2023Paul Martell1</v>
      </c>
      <c r="B931" s="5">
        <v>2023</v>
      </c>
      <c r="C931" s="6" t="s">
        <v>399</v>
      </c>
      <c r="D931" s="6">
        <v>333866</v>
      </c>
      <c r="E931" s="6" t="s">
        <v>83</v>
      </c>
      <c r="F931" s="7">
        <v>3</v>
      </c>
      <c r="G931" s="7">
        <v>3</v>
      </c>
      <c r="H931" s="6" t="s">
        <v>22</v>
      </c>
      <c r="I931" s="6" t="s">
        <v>23</v>
      </c>
      <c r="J931" s="18">
        <v>83</v>
      </c>
      <c r="K931" s="18">
        <v>946</v>
      </c>
      <c r="L931" s="18">
        <v>9349</v>
      </c>
      <c r="M931" s="18">
        <v>372484.62329999998</v>
      </c>
      <c r="N931" s="18">
        <v>1</v>
      </c>
      <c r="O931" s="18">
        <v>4487.7665457831326</v>
      </c>
      <c r="P931" s="21">
        <v>11.397590361445783</v>
      </c>
      <c r="Q931" s="21">
        <v>9.8826638477801261</v>
      </c>
      <c r="R931" s="18">
        <v>17466.873299999977</v>
      </c>
      <c r="S931" s="24">
        <v>4.6892870758673218E-2</v>
      </c>
      <c r="T931" s="18">
        <v>14005.353299999977</v>
      </c>
      <c r="U931" s="24">
        <v>3.7599816002928083E-2</v>
      </c>
      <c r="V931" s="12" cm="1">
        <f t="array" ref="V931">SUMPRODUCT((B931=$B:$B)*(M931&lt;$M:$M))+1</f>
        <v>1</v>
      </c>
    </row>
    <row r="932" spans="1:22" x14ac:dyDescent="0.2">
      <c r="A932" s="14" t="str">
        <f t="shared" si="14"/>
        <v>2023Paul Martell2</v>
      </c>
      <c r="B932" s="5">
        <v>2023</v>
      </c>
      <c r="C932" s="6" t="s">
        <v>399</v>
      </c>
      <c r="D932" s="6">
        <v>459139</v>
      </c>
      <c r="E932" s="6" t="s">
        <v>183</v>
      </c>
      <c r="F932" s="7">
        <v>3</v>
      </c>
      <c r="G932" s="7">
        <v>1</v>
      </c>
      <c r="H932" s="6" t="s">
        <v>22</v>
      </c>
      <c r="I932" s="6" t="s">
        <v>23</v>
      </c>
      <c r="J932" s="18">
        <v>100</v>
      </c>
      <c r="K932" s="18">
        <v>717</v>
      </c>
      <c r="L932" s="18">
        <v>5292</v>
      </c>
      <c r="M932" s="18">
        <v>226008.10399999999</v>
      </c>
      <c r="N932" s="18">
        <v>2</v>
      </c>
      <c r="O932" s="18">
        <v>2260.08104</v>
      </c>
      <c r="P932" s="21">
        <v>7.17</v>
      </c>
      <c r="Q932" s="21">
        <v>7.3807531380753142</v>
      </c>
      <c r="R932" s="18">
        <v>26213.103999999992</v>
      </c>
      <c r="S932" s="24">
        <v>0.11598302687411595</v>
      </c>
      <c r="T932" s="18">
        <v>22356.303999999993</v>
      </c>
      <c r="U932" s="24">
        <v>9.8918152067679815E-2</v>
      </c>
      <c r="V932" s="12" cm="1">
        <f t="array" ref="V932">SUMPRODUCT((B932=$B:$B)*(M932&lt;$M:$M))+1</f>
        <v>11</v>
      </c>
    </row>
    <row r="933" spans="1:22" x14ac:dyDescent="0.2">
      <c r="A933" s="14" t="str">
        <f t="shared" si="14"/>
        <v>2023Paul Martell3</v>
      </c>
      <c r="B933" s="5">
        <v>2023</v>
      </c>
      <c r="C933" s="6" t="s">
        <v>399</v>
      </c>
      <c r="D933" s="6">
        <v>782190</v>
      </c>
      <c r="E933" s="6" t="s">
        <v>235</v>
      </c>
      <c r="F933" s="7">
        <v>3</v>
      </c>
      <c r="G933" s="7">
        <v>2</v>
      </c>
      <c r="H933" s="6" t="s">
        <v>22</v>
      </c>
      <c r="I933" s="6" t="s">
        <v>23</v>
      </c>
      <c r="J933" s="18">
        <v>140</v>
      </c>
      <c r="K933" s="18">
        <v>1006</v>
      </c>
      <c r="L933" s="18">
        <v>4882</v>
      </c>
      <c r="M933" s="18">
        <v>207454.77299999999</v>
      </c>
      <c r="N933" s="18">
        <v>3</v>
      </c>
      <c r="O933" s="18">
        <v>1481.8198071428571</v>
      </c>
      <c r="P933" s="21">
        <v>7.1857142857142859</v>
      </c>
      <c r="Q933" s="21">
        <v>4.8528827037773361</v>
      </c>
      <c r="R933" s="18">
        <v>29229.022999999986</v>
      </c>
      <c r="S933" s="24">
        <v>0.14089347079037795</v>
      </c>
      <c r="T933" s="18">
        <v>23828.902999999988</v>
      </c>
      <c r="U933" s="24">
        <v>0.11486312247923064</v>
      </c>
      <c r="V933" s="12" cm="1">
        <f t="array" ref="V933">SUMPRODUCT((B933=$B:$B)*(M933&lt;$M:$M))+1</f>
        <v>13</v>
      </c>
    </row>
    <row r="934" spans="1:22" x14ac:dyDescent="0.2">
      <c r="A934" s="14" t="str">
        <f t="shared" si="14"/>
        <v>2023Paul Martell4</v>
      </c>
      <c r="B934" s="5">
        <v>2023</v>
      </c>
      <c r="C934" s="6" t="s">
        <v>399</v>
      </c>
      <c r="D934" s="6">
        <v>205478</v>
      </c>
      <c r="E934" s="6" t="s">
        <v>21</v>
      </c>
      <c r="F934" s="7">
        <v>3</v>
      </c>
      <c r="G934" s="7">
        <v>4</v>
      </c>
      <c r="H934" s="6" t="s">
        <v>22</v>
      </c>
      <c r="I934" s="6" t="s">
        <v>23</v>
      </c>
      <c r="J934" s="18">
        <v>246</v>
      </c>
      <c r="K934" s="18">
        <v>724</v>
      </c>
      <c r="L934" s="18">
        <v>4935</v>
      </c>
      <c r="M934" s="18">
        <v>195037.39600000001</v>
      </c>
      <c r="N934" s="18">
        <v>4</v>
      </c>
      <c r="O934" s="18">
        <v>792.83494308943091</v>
      </c>
      <c r="P934" s="21">
        <v>2.9430894308943087</v>
      </c>
      <c r="Q934" s="21">
        <v>6.8162983425414367</v>
      </c>
      <c r="R934" s="18">
        <v>17472.396000000008</v>
      </c>
      <c r="S934" s="24">
        <v>8.9584850691915546E-2</v>
      </c>
      <c r="T934" s="18">
        <v>9058.7960000000076</v>
      </c>
      <c r="U934" s="24">
        <v>4.6446456863072597E-2</v>
      </c>
      <c r="V934" s="12" cm="1">
        <f t="array" ref="V934">SUMPRODUCT((B934=$B:$B)*(M934&lt;$M:$M))+1</f>
        <v>19</v>
      </c>
    </row>
    <row r="935" spans="1:22" x14ac:dyDescent="0.2">
      <c r="A935" s="14" t="str">
        <f t="shared" si="14"/>
        <v>2023Paul Martell5</v>
      </c>
      <c r="B935" s="5">
        <v>2023</v>
      </c>
      <c r="C935" s="6" t="s">
        <v>399</v>
      </c>
      <c r="D935" s="6">
        <v>984391</v>
      </c>
      <c r="E935" s="6" t="s">
        <v>400</v>
      </c>
      <c r="F935" s="7">
        <v>3</v>
      </c>
      <c r="G935" s="7">
        <v>3</v>
      </c>
      <c r="H935" s="6" t="s">
        <v>31</v>
      </c>
      <c r="I935" s="6" t="s">
        <v>25</v>
      </c>
      <c r="J935" s="18">
        <v>203</v>
      </c>
      <c r="K935" s="18">
        <v>439</v>
      </c>
      <c r="L935" s="18">
        <v>2572</v>
      </c>
      <c r="M935" s="18">
        <v>125625.6988</v>
      </c>
      <c r="N935" s="18">
        <v>5</v>
      </c>
      <c r="O935" s="18">
        <v>618.84580689655172</v>
      </c>
      <c r="P935" s="21">
        <v>2.1625615763546797</v>
      </c>
      <c r="Q935" s="21">
        <v>5.8587699316628701</v>
      </c>
      <c r="R935" s="18">
        <v>14570.448799999998</v>
      </c>
      <c r="S935" s="24">
        <v>0.11598302687411598</v>
      </c>
      <c r="T935" s="18">
        <v>7798.9487999999983</v>
      </c>
      <c r="U935" s="24">
        <v>6.2080839147539119E-2</v>
      </c>
      <c r="V935" s="12" cm="1">
        <f t="array" ref="V935">SUMPRODUCT((B935=$B:$B)*(M935&lt;$M:$M))+1</f>
        <v>37</v>
      </c>
    </row>
    <row r="936" spans="1:22" x14ac:dyDescent="0.2">
      <c r="A936" s="14" t="str">
        <f t="shared" si="14"/>
        <v>2023Paul Martell6</v>
      </c>
      <c r="B936" s="5">
        <v>2023</v>
      </c>
      <c r="C936" s="6" t="s">
        <v>399</v>
      </c>
      <c r="D936" s="6">
        <v>499295</v>
      </c>
      <c r="E936" s="6" t="s">
        <v>258</v>
      </c>
      <c r="F936" s="7">
        <v>3</v>
      </c>
      <c r="G936" s="7">
        <v>4</v>
      </c>
      <c r="H936" s="6" t="s">
        <v>22</v>
      </c>
      <c r="I936" s="6" t="s">
        <v>25</v>
      </c>
      <c r="J936" s="18">
        <v>144</v>
      </c>
      <c r="K936" s="18">
        <v>616</v>
      </c>
      <c r="L936" s="18">
        <v>3057</v>
      </c>
      <c r="M936" s="18">
        <v>111676.7795</v>
      </c>
      <c r="N936" s="18">
        <v>6</v>
      </c>
      <c r="O936" s="18">
        <v>775.5331909722222</v>
      </c>
      <c r="P936" s="21">
        <v>4.2777777777777777</v>
      </c>
      <c r="Q936" s="21">
        <v>4.962662337662338</v>
      </c>
      <c r="R936" s="18">
        <v>6137.2795000000042</v>
      </c>
      <c r="S936" s="24">
        <v>5.4955735001294553E-2</v>
      </c>
      <c r="T936" s="18">
        <v>1011.6295000000046</v>
      </c>
      <c r="U936" s="24">
        <v>9.0585482902468956E-3</v>
      </c>
      <c r="V936" s="12" cm="1">
        <f t="array" ref="V936">SUMPRODUCT((B936=$B:$B)*(M936&lt;$M:$M))+1</f>
        <v>48</v>
      </c>
    </row>
    <row r="937" spans="1:22" x14ac:dyDescent="0.2">
      <c r="A937" s="14" t="str">
        <f t="shared" si="14"/>
        <v>2023Paul Martell7</v>
      </c>
      <c r="B937" s="5">
        <v>2023</v>
      </c>
      <c r="C937" s="6" t="s">
        <v>399</v>
      </c>
      <c r="D937" s="6">
        <v>537905</v>
      </c>
      <c r="E937" s="6" t="s">
        <v>28</v>
      </c>
      <c r="F937" s="7">
        <v>3</v>
      </c>
      <c r="G937" s="7">
        <v>4</v>
      </c>
      <c r="H937" s="6" t="s">
        <v>22</v>
      </c>
      <c r="I937" s="6" t="s">
        <v>25</v>
      </c>
      <c r="J937" s="18">
        <v>186</v>
      </c>
      <c r="K937" s="18">
        <v>531</v>
      </c>
      <c r="L937" s="18">
        <v>2602</v>
      </c>
      <c r="M937" s="18">
        <v>101337.228</v>
      </c>
      <c r="N937" s="18">
        <v>7</v>
      </c>
      <c r="O937" s="18">
        <v>544.82380645161288</v>
      </c>
      <c r="P937" s="21">
        <v>2.8548387096774195</v>
      </c>
      <c r="Q937" s="21">
        <v>4.9001883239171375</v>
      </c>
      <c r="R937" s="18">
        <v>6238.4780000000028</v>
      </c>
      <c r="S937" s="24">
        <v>6.156156156156159E-2</v>
      </c>
      <c r="T937" s="18">
        <v>-104.47199999999702</v>
      </c>
      <c r="U937" s="24">
        <v>-1.0309340610737548E-3</v>
      </c>
      <c r="V937" s="12" cm="1">
        <f t="array" ref="V937">SUMPRODUCT((B937=$B:$B)*(M937&lt;$M:$M))+1</f>
        <v>55</v>
      </c>
    </row>
    <row r="938" spans="1:22" x14ac:dyDescent="0.2">
      <c r="A938" s="14" t="str">
        <f t="shared" si="14"/>
        <v>2023Paul Martell8</v>
      </c>
      <c r="B938" s="5">
        <v>2023</v>
      </c>
      <c r="C938" s="6" t="s">
        <v>399</v>
      </c>
      <c r="D938" s="6">
        <v>107439</v>
      </c>
      <c r="E938" s="6" t="s">
        <v>85</v>
      </c>
      <c r="F938" s="7">
        <v>3</v>
      </c>
      <c r="G938" s="7">
        <v>4</v>
      </c>
      <c r="H938" s="6" t="s">
        <v>22</v>
      </c>
      <c r="I938" s="6" t="s">
        <v>25</v>
      </c>
      <c r="J938" s="18">
        <v>234</v>
      </c>
      <c r="K938" s="18">
        <v>602</v>
      </c>
      <c r="L938" s="18">
        <v>2277</v>
      </c>
      <c r="M938" s="18">
        <v>78545.538</v>
      </c>
      <c r="N938" s="18">
        <v>8</v>
      </c>
      <c r="O938" s="18">
        <v>335.66469230769229</v>
      </c>
      <c r="P938" s="21">
        <v>2.5726495726495728</v>
      </c>
      <c r="Q938" s="21">
        <v>3.7823920265780733</v>
      </c>
      <c r="R938" s="18">
        <v>-2281.7119999999995</v>
      </c>
      <c r="S938" s="24">
        <v>-2.9049543208934409E-2</v>
      </c>
      <c r="T938" s="18">
        <v>-10190.76200000001</v>
      </c>
      <c r="U938" s="24">
        <v>-0.12974335983286547</v>
      </c>
      <c r="V938" s="12" cm="1">
        <f t="array" ref="V938">SUMPRODUCT((B938=$B:$B)*(M938&lt;$M:$M))+1</f>
        <v>76</v>
      </c>
    </row>
    <row r="939" spans="1:22" x14ac:dyDescent="0.2">
      <c r="A939" s="14" t="str">
        <f t="shared" si="14"/>
        <v>2023Paul Martell9</v>
      </c>
      <c r="B939" s="5">
        <v>2023</v>
      </c>
      <c r="C939" s="6" t="s">
        <v>399</v>
      </c>
      <c r="D939" s="6">
        <v>623397</v>
      </c>
      <c r="E939" s="6" t="s">
        <v>327</v>
      </c>
      <c r="F939" s="7">
        <v>3</v>
      </c>
      <c r="G939" s="7">
        <v>5</v>
      </c>
      <c r="H939" s="6" t="s">
        <v>22</v>
      </c>
      <c r="I939" s="6" t="s">
        <v>29</v>
      </c>
      <c r="J939" s="18">
        <v>92</v>
      </c>
      <c r="K939" s="18">
        <v>549</v>
      </c>
      <c r="L939" s="18">
        <v>1840</v>
      </c>
      <c r="M939" s="18">
        <v>70938.789999999994</v>
      </c>
      <c r="N939" s="18">
        <v>9</v>
      </c>
      <c r="O939" s="18">
        <v>771.07380434782601</v>
      </c>
      <c r="P939" s="21">
        <v>5.9673913043478262</v>
      </c>
      <c r="Q939" s="21">
        <v>3.3515482695810563</v>
      </c>
      <c r="R939" s="18">
        <v>3131.0399999999936</v>
      </c>
      <c r="S939" s="24">
        <v>4.413720617450613E-2</v>
      </c>
      <c r="T939" s="18">
        <v>-316.06000000000631</v>
      </c>
      <c r="U939" s="24">
        <v>-4.4553903442673091E-3</v>
      </c>
      <c r="V939" s="12" cm="1">
        <f t="array" ref="V939">SUMPRODUCT((B939=$B:$B)*(M939&lt;$M:$M))+1</f>
        <v>87</v>
      </c>
    </row>
    <row r="940" spans="1:22" x14ac:dyDescent="0.2">
      <c r="A940" s="14" t="str">
        <f t="shared" si="14"/>
        <v>2023Quinn York1</v>
      </c>
      <c r="B940" s="5">
        <v>2023</v>
      </c>
      <c r="C940" s="6" t="s">
        <v>401</v>
      </c>
      <c r="D940" s="6">
        <v>439017</v>
      </c>
      <c r="E940" s="6" t="s">
        <v>453</v>
      </c>
      <c r="F940" s="7">
        <v>1</v>
      </c>
      <c r="G940" s="7">
        <v>3</v>
      </c>
      <c r="H940" s="6" t="s">
        <v>22</v>
      </c>
      <c r="I940" s="6" t="s">
        <v>25</v>
      </c>
      <c r="J940" s="18">
        <v>43</v>
      </c>
      <c r="K940" s="18">
        <v>350</v>
      </c>
      <c r="L940" s="18">
        <v>2718</v>
      </c>
      <c r="M940" s="18">
        <v>95812.944000000003</v>
      </c>
      <c r="N940" s="18">
        <v>1</v>
      </c>
      <c r="O940" s="18">
        <v>2228.2080000000001</v>
      </c>
      <c r="P940" s="21">
        <v>8.1395348837209305</v>
      </c>
      <c r="Q940" s="21">
        <v>7.765714285714286</v>
      </c>
      <c r="R940" s="18">
        <v>4492.9440000000031</v>
      </c>
      <c r="S940" s="24">
        <v>4.6892870758673308E-2</v>
      </c>
      <c r="T940" s="18">
        <v>2804.0940000000032</v>
      </c>
      <c r="U940" s="24">
        <v>2.9266337959514145E-2</v>
      </c>
      <c r="V940" s="12" cm="1">
        <f t="array" ref="V940">SUMPRODUCT((B940=$B:$B)*(M940&lt;$M:$M))+1</f>
        <v>58</v>
      </c>
    </row>
    <row r="941" spans="1:22" x14ac:dyDescent="0.2">
      <c r="A941" s="14" t="str">
        <f t="shared" si="14"/>
        <v>2023Quinn York2</v>
      </c>
      <c r="B941" s="5">
        <v>2023</v>
      </c>
      <c r="C941" s="6" t="s">
        <v>401</v>
      </c>
      <c r="D941" s="6">
        <v>359285</v>
      </c>
      <c r="E941" s="6" t="s">
        <v>403</v>
      </c>
      <c r="F941" s="7">
        <v>1</v>
      </c>
      <c r="G941" s="7">
        <v>1</v>
      </c>
      <c r="H941" s="6" t="s">
        <v>31</v>
      </c>
      <c r="I941" s="6" t="s">
        <v>29</v>
      </c>
      <c r="J941" s="18">
        <v>35</v>
      </c>
      <c r="K941" s="18">
        <v>77</v>
      </c>
      <c r="L941" s="18">
        <v>354</v>
      </c>
      <c r="M941" s="18">
        <v>21167.567999999999</v>
      </c>
      <c r="N941" s="18">
        <v>2</v>
      </c>
      <c r="O941" s="18">
        <v>604.78765714285714</v>
      </c>
      <c r="P941" s="21">
        <v>2.2000000000000002</v>
      </c>
      <c r="Q941" s="21">
        <v>4.5974025974025974</v>
      </c>
      <c r="R941" s="18">
        <v>4716.5679999999993</v>
      </c>
      <c r="S941" s="24">
        <v>0.22282049595872325</v>
      </c>
      <c r="T941" s="18">
        <v>3547.4179999999992</v>
      </c>
      <c r="U941" s="24">
        <v>0.16758741486031836</v>
      </c>
      <c r="V941" s="12" cm="1">
        <f t="array" ref="V941">SUMPRODUCT((B941=$B:$B)*(M941&lt;$M:$M))+1</f>
        <v>209</v>
      </c>
    </row>
    <row r="942" spans="1:22" x14ac:dyDescent="0.2">
      <c r="A942" s="14" t="str">
        <f t="shared" si="14"/>
        <v>2023Quinn York3</v>
      </c>
      <c r="B942" s="5">
        <v>2023</v>
      </c>
      <c r="C942" s="6" t="s">
        <v>401</v>
      </c>
      <c r="D942" s="6">
        <v>867297</v>
      </c>
      <c r="E942" s="6" t="s">
        <v>404</v>
      </c>
      <c r="F942" s="7">
        <v>1</v>
      </c>
      <c r="G942" s="7">
        <v>1</v>
      </c>
      <c r="H942" s="6" t="s">
        <v>31</v>
      </c>
      <c r="I942" s="6" t="s">
        <v>29</v>
      </c>
      <c r="J942" s="18">
        <v>46</v>
      </c>
      <c r="K942" s="18">
        <v>104</v>
      </c>
      <c r="L942" s="18">
        <v>389</v>
      </c>
      <c r="M942" s="18">
        <v>19911.288</v>
      </c>
      <c r="N942" s="18">
        <v>3</v>
      </c>
      <c r="O942" s="18">
        <v>432.85408695652177</v>
      </c>
      <c r="P942" s="21">
        <v>2.2608695652173911</v>
      </c>
      <c r="Q942" s="21">
        <v>3.7403846153846154</v>
      </c>
      <c r="R942" s="18">
        <v>4360.0380000000005</v>
      </c>
      <c r="S942" s="24">
        <v>0.21897317742578984</v>
      </c>
      <c r="T942" s="18">
        <v>2821.2880000000005</v>
      </c>
      <c r="U942" s="24">
        <v>0.14169289299617385</v>
      </c>
      <c r="V942" s="12" cm="1">
        <f t="array" ref="V942">SUMPRODUCT((B942=$B:$B)*(M942&lt;$M:$M))+1</f>
        <v>215</v>
      </c>
    </row>
    <row r="943" spans="1:22" x14ac:dyDescent="0.2">
      <c r="A943" s="14" t="str">
        <f t="shared" si="14"/>
        <v>2023Quinn York4</v>
      </c>
      <c r="B943" s="5">
        <v>2023</v>
      </c>
      <c r="C943" s="6" t="s">
        <v>401</v>
      </c>
      <c r="D943" s="6">
        <v>384965</v>
      </c>
      <c r="E943" s="6" t="s">
        <v>409</v>
      </c>
      <c r="F943" s="7">
        <v>1</v>
      </c>
      <c r="G943" s="7">
        <v>1</v>
      </c>
      <c r="H943" s="6" t="s">
        <v>31</v>
      </c>
      <c r="I943" s="6" t="s">
        <v>34</v>
      </c>
      <c r="J943" s="18">
        <v>39</v>
      </c>
      <c r="K943" s="18">
        <v>96</v>
      </c>
      <c r="L943" s="18">
        <v>268</v>
      </c>
      <c r="M943" s="18">
        <v>12592.255999999999</v>
      </c>
      <c r="N943" s="18">
        <v>4</v>
      </c>
      <c r="O943" s="18">
        <v>322.87835897435895</v>
      </c>
      <c r="P943" s="21">
        <v>2.4615384615384617</v>
      </c>
      <c r="Q943" s="21">
        <v>2.7916666666666665</v>
      </c>
      <c r="R943" s="18">
        <v>2770.7559999999994</v>
      </c>
      <c r="S943" s="24">
        <v>0.2200365049757565</v>
      </c>
      <c r="T943" s="18">
        <v>1457.2559999999994</v>
      </c>
      <c r="U943" s="24">
        <v>0.11572636388586759</v>
      </c>
      <c r="V943" s="12" cm="1">
        <f t="array" ref="V943">SUMPRODUCT((B943=$B:$B)*(M943&lt;$M:$M))+1</f>
        <v>246</v>
      </c>
    </row>
    <row r="944" spans="1:22" x14ac:dyDescent="0.2">
      <c r="A944" s="14" t="str">
        <f t="shared" si="14"/>
        <v>2023Quinn York5</v>
      </c>
      <c r="B944" s="5">
        <v>2023</v>
      </c>
      <c r="C944" s="6" t="s">
        <v>401</v>
      </c>
      <c r="D944" s="6">
        <v>469339</v>
      </c>
      <c r="E944" s="6" t="s">
        <v>146</v>
      </c>
      <c r="F944" s="7">
        <v>1</v>
      </c>
      <c r="G944" s="7">
        <v>3</v>
      </c>
      <c r="H944" s="6" t="s">
        <v>22</v>
      </c>
      <c r="I944" s="6" t="s">
        <v>34</v>
      </c>
      <c r="J944" s="18">
        <v>19</v>
      </c>
      <c r="K944" s="18">
        <v>52</v>
      </c>
      <c r="L944" s="18">
        <v>179</v>
      </c>
      <c r="M944" s="18">
        <v>9556.9680000000008</v>
      </c>
      <c r="N944" s="18">
        <v>5</v>
      </c>
      <c r="O944" s="18">
        <v>502.99831578947374</v>
      </c>
      <c r="P944" s="21">
        <v>2.736842105263158</v>
      </c>
      <c r="Q944" s="21">
        <v>3.4423076923076925</v>
      </c>
      <c r="R944" s="18">
        <v>1904.9680000000008</v>
      </c>
      <c r="S944" s="24">
        <v>0.19932765287065946</v>
      </c>
      <c r="T944" s="18">
        <v>1259.8680000000008</v>
      </c>
      <c r="U944" s="24">
        <v>0.13182716526831531</v>
      </c>
      <c r="V944" s="12" cm="1">
        <f t="array" ref="V944">SUMPRODUCT((B944=$B:$B)*(M944&lt;$M:$M))+1</f>
        <v>288</v>
      </c>
    </row>
    <row r="945" spans="1:22" x14ac:dyDescent="0.2">
      <c r="A945" s="14" t="str">
        <f t="shared" si="14"/>
        <v>2023Quinn York6</v>
      </c>
      <c r="B945" s="5">
        <v>2023</v>
      </c>
      <c r="C945" s="6" t="s">
        <v>401</v>
      </c>
      <c r="D945" s="6">
        <v>497086</v>
      </c>
      <c r="E945" s="6" t="s">
        <v>407</v>
      </c>
      <c r="F945" s="7">
        <v>1</v>
      </c>
      <c r="G945" s="7">
        <v>1</v>
      </c>
      <c r="H945" s="6" t="s">
        <v>31</v>
      </c>
      <c r="I945" s="6" t="s">
        <v>34</v>
      </c>
      <c r="J945" s="18">
        <v>50</v>
      </c>
      <c r="K945" s="18">
        <v>86</v>
      </c>
      <c r="L945" s="18">
        <v>167</v>
      </c>
      <c r="M945" s="18">
        <v>9327.4639999999999</v>
      </c>
      <c r="N945" s="18">
        <v>6</v>
      </c>
      <c r="O945" s="18">
        <v>186.54928000000001</v>
      </c>
      <c r="P945" s="21">
        <v>1.72</v>
      </c>
      <c r="Q945" s="21">
        <v>1.941860465116279</v>
      </c>
      <c r="R945" s="18">
        <v>2495.4639999999999</v>
      </c>
      <c r="S945" s="24">
        <v>0.26753938691159784</v>
      </c>
      <c r="T945" s="18">
        <v>851.41399999999999</v>
      </c>
      <c r="U945" s="24">
        <v>9.1280330859491929E-2</v>
      </c>
      <c r="V945" s="12" cm="1">
        <f t="array" ref="V945">SUMPRODUCT((B945=$B:$B)*(M945&lt;$M:$M))+1</f>
        <v>296</v>
      </c>
    </row>
    <row r="946" spans="1:22" x14ac:dyDescent="0.2">
      <c r="A946" s="14" t="str">
        <f t="shared" si="14"/>
        <v>2023Quinn York7</v>
      </c>
      <c r="B946" s="5">
        <v>2023</v>
      </c>
      <c r="C946" s="6" t="s">
        <v>401</v>
      </c>
      <c r="D946" s="6">
        <v>658048</v>
      </c>
      <c r="E946" s="6" t="s">
        <v>411</v>
      </c>
      <c r="F946" s="7">
        <v>1</v>
      </c>
      <c r="G946" s="7">
        <v>1</v>
      </c>
      <c r="H946" s="6" t="s">
        <v>31</v>
      </c>
      <c r="I946" s="6" t="s">
        <v>34</v>
      </c>
      <c r="J946" s="18">
        <v>32</v>
      </c>
      <c r="K946" s="18">
        <v>56</v>
      </c>
      <c r="L946" s="18">
        <v>180</v>
      </c>
      <c r="M946" s="18">
        <v>9123.36</v>
      </c>
      <c r="N946" s="18">
        <v>7</v>
      </c>
      <c r="O946" s="18">
        <v>285.10500000000002</v>
      </c>
      <c r="P946" s="21">
        <v>1.75</v>
      </c>
      <c r="Q946" s="21">
        <v>3.2142857142857144</v>
      </c>
      <c r="R946" s="18">
        <v>2238.8600000000006</v>
      </c>
      <c r="S946" s="24">
        <v>0.24539862506795745</v>
      </c>
      <c r="T946" s="18">
        <v>1185.8100000000006</v>
      </c>
      <c r="U946" s="24">
        <v>0.12997514073762303</v>
      </c>
      <c r="V946" s="12" cm="1">
        <f t="array" ref="V946">SUMPRODUCT((B946=$B:$B)*(M946&lt;$M:$M))+1</f>
        <v>302</v>
      </c>
    </row>
    <row r="947" spans="1:22" x14ac:dyDescent="0.2">
      <c r="A947" s="14" t="str">
        <f t="shared" si="14"/>
        <v>2023Quinn York8</v>
      </c>
      <c r="B947" s="5">
        <v>2023</v>
      </c>
      <c r="C947" s="6" t="s">
        <v>401</v>
      </c>
      <c r="D947" s="6">
        <v>874423</v>
      </c>
      <c r="E947" s="6" t="s">
        <v>402</v>
      </c>
      <c r="F947" s="7">
        <v>1</v>
      </c>
      <c r="G947" s="7">
        <v>1</v>
      </c>
      <c r="H947" s="6" t="s">
        <v>31</v>
      </c>
      <c r="I947" s="6" t="s">
        <v>34</v>
      </c>
      <c r="J947" s="18">
        <v>35</v>
      </c>
      <c r="K947" s="18">
        <v>80</v>
      </c>
      <c r="L947" s="18">
        <v>226</v>
      </c>
      <c r="M947" s="18">
        <v>9078.1919999999991</v>
      </c>
      <c r="N947" s="18">
        <v>8</v>
      </c>
      <c r="O947" s="18">
        <v>259.37691428571424</v>
      </c>
      <c r="P947" s="21">
        <v>2.2857142857142856</v>
      </c>
      <c r="Q947" s="21">
        <v>2.8250000000000002</v>
      </c>
      <c r="R947" s="18">
        <v>2375.4419999999991</v>
      </c>
      <c r="S947" s="24">
        <v>0.26166465745602202</v>
      </c>
      <c r="T947" s="18">
        <v>1202.4419999999991</v>
      </c>
      <c r="U947" s="24">
        <v>0.13245390712159416</v>
      </c>
      <c r="V947" s="12" cm="1">
        <f t="array" ref="V947">SUMPRODUCT((B947=$B:$B)*(M947&lt;$M:$M))+1</f>
        <v>303</v>
      </c>
    </row>
    <row r="948" spans="1:22" x14ac:dyDescent="0.2">
      <c r="A948" s="14" t="str">
        <f t="shared" si="14"/>
        <v>2023Quinn York9</v>
      </c>
      <c r="B948" s="5">
        <v>2023</v>
      </c>
      <c r="C948" s="6" t="s">
        <v>401</v>
      </c>
      <c r="D948" s="6">
        <v>753097</v>
      </c>
      <c r="E948" s="6" t="s">
        <v>405</v>
      </c>
      <c r="F948" s="7">
        <v>1</v>
      </c>
      <c r="G948" s="7">
        <v>1</v>
      </c>
      <c r="H948" s="6" t="s">
        <v>31</v>
      </c>
      <c r="I948" s="6" t="s">
        <v>34</v>
      </c>
      <c r="J948" s="18">
        <v>41</v>
      </c>
      <c r="K948" s="18">
        <v>78</v>
      </c>
      <c r="L948" s="18">
        <v>141</v>
      </c>
      <c r="M948" s="18">
        <v>5938.0720000000101</v>
      </c>
      <c r="N948" s="18">
        <v>9</v>
      </c>
      <c r="O948" s="18">
        <v>144.83102439024415</v>
      </c>
      <c r="P948" s="21">
        <v>1.9024390243902438</v>
      </c>
      <c r="Q948" s="21">
        <v>1.8076923076923077</v>
      </c>
      <c r="R948" s="18">
        <v>1257.8220000000101</v>
      </c>
      <c r="S948" s="24">
        <v>0.21182329887546125</v>
      </c>
      <c r="T948" s="18">
        <v>-98.427999999989879</v>
      </c>
      <c r="U948" s="24">
        <v>-1.6575750512959377E-2</v>
      </c>
      <c r="V948" s="12" cm="1">
        <f t="array" ref="V948">SUMPRODUCT((B948=$B:$B)*(M948&lt;$M:$M))+1</f>
        <v>362</v>
      </c>
    </row>
    <row r="949" spans="1:22" x14ac:dyDescent="0.2">
      <c r="A949" s="14" t="str">
        <f t="shared" si="14"/>
        <v>2023Quinn York10</v>
      </c>
      <c r="B949" s="5">
        <v>2023</v>
      </c>
      <c r="C949" s="6" t="s">
        <v>401</v>
      </c>
      <c r="D949" s="6">
        <v>178828</v>
      </c>
      <c r="E949" s="6" t="s">
        <v>416</v>
      </c>
      <c r="F949" s="7">
        <v>1</v>
      </c>
      <c r="G949" s="7">
        <v>1</v>
      </c>
      <c r="H949" s="6" t="s">
        <v>31</v>
      </c>
      <c r="I949" s="6" t="s">
        <v>34</v>
      </c>
      <c r="J949" s="18">
        <v>15</v>
      </c>
      <c r="K949" s="18">
        <v>42</v>
      </c>
      <c r="L949" s="18">
        <v>118</v>
      </c>
      <c r="M949" s="18">
        <v>5863.8559999999998</v>
      </c>
      <c r="N949" s="18">
        <v>10</v>
      </c>
      <c r="O949" s="18">
        <v>390.9237333333333</v>
      </c>
      <c r="P949" s="21">
        <v>2.8</v>
      </c>
      <c r="Q949" s="21">
        <v>2.8095238095238093</v>
      </c>
      <c r="R949" s="18">
        <v>1210.8559999999998</v>
      </c>
      <c r="S949" s="24">
        <v>0.20649483889099593</v>
      </c>
      <c r="T949" s="18">
        <v>699.65599999999972</v>
      </c>
      <c r="U949" s="24">
        <v>0.11931670900513242</v>
      </c>
      <c r="V949" s="12" cm="1">
        <f t="array" ref="V949">SUMPRODUCT((B949=$B:$B)*(M949&lt;$M:$M))+1</f>
        <v>364</v>
      </c>
    </row>
    <row r="950" spans="1:22" x14ac:dyDescent="0.2">
      <c r="A950" s="14" t="str">
        <f t="shared" si="14"/>
        <v>2023Quinn York11</v>
      </c>
      <c r="B950" s="5">
        <v>2023</v>
      </c>
      <c r="C950" s="6" t="s">
        <v>401</v>
      </c>
      <c r="D950" s="6">
        <v>166523</v>
      </c>
      <c r="E950" s="6" t="s">
        <v>414</v>
      </c>
      <c r="F950" s="7">
        <v>1</v>
      </c>
      <c r="G950" s="7">
        <v>1</v>
      </c>
      <c r="H950" s="6" t="s">
        <v>31</v>
      </c>
      <c r="I950" s="6" t="s">
        <v>34</v>
      </c>
      <c r="J950" s="18">
        <v>22</v>
      </c>
      <c r="K950" s="18">
        <v>40</v>
      </c>
      <c r="L950" s="18">
        <v>98</v>
      </c>
      <c r="M950" s="18">
        <v>5724.8159999999998</v>
      </c>
      <c r="N950" s="18">
        <v>11</v>
      </c>
      <c r="O950" s="18">
        <v>260.21890909090911</v>
      </c>
      <c r="P950" s="21">
        <v>1.8181818181818181</v>
      </c>
      <c r="Q950" s="21">
        <v>2.4500000000000002</v>
      </c>
      <c r="R950" s="18">
        <v>1155.3159999999998</v>
      </c>
      <c r="S950" s="24">
        <v>0.2018084074667203</v>
      </c>
      <c r="T950" s="18">
        <v>429.3159999999998</v>
      </c>
      <c r="U950" s="24">
        <v>7.4992104549735719E-2</v>
      </c>
      <c r="V950" s="12" cm="1">
        <f t="array" ref="V950">SUMPRODUCT((B950=$B:$B)*(M950&lt;$M:$M))+1</f>
        <v>367</v>
      </c>
    </row>
    <row r="951" spans="1:22" x14ac:dyDescent="0.2">
      <c r="A951" s="14" t="str">
        <f t="shared" si="14"/>
        <v>2023Quinn York12</v>
      </c>
      <c r="B951" s="5">
        <v>2023</v>
      </c>
      <c r="C951" s="6" t="s">
        <v>401</v>
      </c>
      <c r="D951" s="6">
        <v>539714</v>
      </c>
      <c r="E951" s="6" t="s">
        <v>408</v>
      </c>
      <c r="F951" s="7">
        <v>1</v>
      </c>
      <c r="G951" s="7">
        <v>1</v>
      </c>
      <c r="H951" s="6" t="s">
        <v>31</v>
      </c>
      <c r="I951" s="6" t="s">
        <v>34</v>
      </c>
      <c r="J951" s="18">
        <v>31</v>
      </c>
      <c r="K951" s="18">
        <v>31</v>
      </c>
      <c r="L951" s="18">
        <v>121</v>
      </c>
      <c r="M951" s="18">
        <v>5291.0320000000002</v>
      </c>
      <c r="N951" s="18">
        <v>12</v>
      </c>
      <c r="O951" s="18">
        <v>170.67845161290322</v>
      </c>
      <c r="P951" s="21">
        <v>1</v>
      </c>
      <c r="Q951" s="21">
        <v>3.903225806451613</v>
      </c>
      <c r="R951" s="18">
        <v>1314.0320000000002</v>
      </c>
      <c r="S951" s="24">
        <v>0.24835079432519028</v>
      </c>
      <c r="T951" s="18">
        <v>318.93200000000013</v>
      </c>
      <c r="U951" s="24">
        <v>6.0277843717444934E-2</v>
      </c>
      <c r="V951" s="12" cm="1">
        <f t="array" ref="V951">SUMPRODUCT((B951=$B:$B)*(M951&lt;$M:$M))+1</f>
        <v>380</v>
      </c>
    </row>
    <row r="952" spans="1:22" x14ac:dyDescent="0.2">
      <c r="A952" s="14" t="str">
        <f t="shared" si="14"/>
        <v>2023Quinn York13</v>
      </c>
      <c r="B952" s="5">
        <v>2023</v>
      </c>
      <c r="C952" s="6" t="s">
        <v>401</v>
      </c>
      <c r="D952" s="6">
        <v>392244</v>
      </c>
      <c r="E952" s="6" t="s">
        <v>410</v>
      </c>
      <c r="F952" s="7">
        <v>1</v>
      </c>
      <c r="G952" s="7">
        <v>1</v>
      </c>
      <c r="H952" s="6" t="s">
        <v>31</v>
      </c>
      <c r="I952" s="6" t="s">
        <v>34</v>
      </c>
      <c r="J952" s="18">
        <v>24</v>
      </c>
      <c r="K952" s="18">
        <v>33</v>
      </c>
      <c r="L952" s="18">
        <v>95</v>
      </c>
      <c r="M952" s="18">
        <v>4818.4399999999996</v>
      </c>
      <c r="N952" s="18">
        <v>13</v>
      </c>
      <c r="O952" s="18">
        <v>200.76833333333332</v>
      </c>
      <c r="P952" s="21">
        <v>1.375</v>
      </c>
      <c r="Q952" s="21">
        <v>2.8787878787878789</v>
      </c>
      <c r="R952" s="18">
        <v>1021.9399999999996</v>
      </c>
      <c r="S952" s="24">
        <v>0.21208938992703025</v>
      </c>
      <c r="T952" s="18">
        <v>241.63999999999965</v>
      </c>
      <c r="U952" s="24">
        <v>5.0149010883190341E-2</v>
      </c>
      <c r="V952" s="12" cm="1">
        <f t="array" ref="V952">SUMPRODUCT((B952=$B:$B)*(M952&lt;$M:$M))+1</f>
        <v>388</v>
      </c>
    </row>
    <row r="953" spans="1:22" x14ac:dyDescent="0.2">
      <c r="A953" s="14" t="str">
        <f t="shared" si="14"/>
        <v>2023Quinn York14</v>
      </c>
      <c r="B953" s="5">
        <v>2023</v>
      </c>
      <c r="C953" s="6" t="s">
        <v>401</v>
      </c>
      <c r="D953" s="6">
        <v>288308</v>
      </c>
      <c r="E953" s="6" t="s">
        <v>406</v>
      </c>
      <c r="F953" s="7">
        <v>1</v>
      </c>
      <c r="G953" s="7">
        <v>1</v>
      </c>
      <c r="H953" s="6" t="s">
        <v>31</v>
      </c>
      <c r="I953" s="6" t="s">
        <v>34</v>
      </c>
      <c r="J953" s="18">
        <v>37</v>
      </c>
      <c r="K953" s="18">
        <v>37</v>
      </c>
      <c r="L953" s="18">
        <v>92</v>
      </c>
      <c r="M953" s="18">
        <v>4744.8639999999996</v>
      </c>
      <c r="N953" s="18">
        <v>14</v>
      </c>
      <c r="O953" s="18">
        <v>128.23956756756755</v>
      </c>
      <c r="P953" s="21">
        <v>1</v>
      </c>
      <c r="Q953" s="21">
        <v>2.4864864864864864</v>
      </c>
      <c r="R953" s="18">
        <v>818.86399999999958</v>
      </c>
      <c r="S953" s="24">
        <v>0.17257902439353365</v>
      </c>
      <c r="T953" s="18">
        <v>-368.83600000000047</v>
      </c>
      <c r="U953" s="24">
        <v>-7.7733734834128126E-2</v>
      </c>
      <c r="V953" s="12" cm="1">
        <f t="array" ref="V953">SUMPRODUCT((B953=$B:$B)*(M953&lt;$M:$M))+1</f>
        <v>390</v>
      </c>
    </row>
    <row r="954" spans="1:22" x14ac:dyDescent="0.2">
      <c r="A954" s="14" t="str">
        <f t="shared" si="14"/>
        <v>2023Quinn York15</v>
      </c>
      <c r="B954" s="5">
        <v>2023</v>
      </c>
      <c r="C954" s="6" t="s">
        <v>401</v>
      </c>
      <c r="D954" s="6">
        <v>888177</v>
      </c>
      <c r="E954" s="6" t="s">
        <v>417</v>
      </c>
      <c r="F954" s="7">
        <v>1</v>
      </c>
      <c r="G954" s="7">
        <v>1</v>
      </c>
      <c r="H954" s="6" t="s">
        <v>31</v>
      </c>
      <c r="I954" s="6" t="s">
        <v>34</v>
      </c>
      <c r="J954" s="18">
        <v>13</v>
      </c>
      <c r="K954" s="18">
        <v>18</v>
      </c>
      <c r="L954" s="18">
        <v>45</v>
      </c>
      <c r="M954" s="18">
        <v>2670.04</v>
      </c>
      <c r="N954" s="18">
        <v>15</v>
      </c>
      <c r="O954" s="18">
        <v>205.3876923076923</v>
      </c>
      <c r="P954" s="21">
        <v>1.3846153846153846</v>
      </c>
      <c r="Q954" s="21">
        <v>2.5</v>
      </c>
      <c r="R954" s="18">
        <v>660.04</v>
      </c>
      <c r="S954" s="24">
        <v>0.24720228910428307</v>
      </c>
      <c r="T954" s="18">
        <v>237.23999999999995</v>
      </c>
      <c r="U954" s="24">
        <v>8.8852601459154149E-2</v>
      </c>
      <c r="V954" s="12" cm="1">
        <f t="array" ref="V954">SUMPRODUCT((B954=$B:$B)*(M954&lt;$M:$M))+1</f>
        <v>437</v>
      </c>
    </row>
    <row r="955" spans="1:22" x14ac:dyDescent="0.2">
      <c r="A955" s="14" t="str">
        <f t="shared" si="14"/>
        <v>2023Quinn York16</v>
      </c>
      <c r="B955" s="5">
        <v>2023</v>
      </c>
      <c r="C955" s="6" t="s">
        <v>401</v>
      </c>
      <c r="D955" s="6">
        <v>552357</v>
      </c>
      <c r="E955" s="6" t="s">
        <v>413</v>
      </c>
      <c r="F955" s="7">
        <v>1</v>
      </c>
      <c r="G955" s="7">
        <v>1</v>
      </c>
      <c r="H955" s="6" t="s">
        <v>31</v>
      </c>
      <c r="I955" s="6" t="s">
        <v>34</v>
      </c>
      <c r="J955" s="18">
        <v>16</v>
      </c>
      <c r="K955" s="18">
        <v>25</v>
      </c>
      <c r="L955" s="18">
        <v>52</v>
      </c>
      <c r="M955" s="18">
        <v>1767.5840000000001</v>
      </c>
      <c r="N955" s="18">
        <v>16</v>
      </c>
      <c r="O955" s="18">
        <v>110.474</v>
      </c>
      <c r="P955" s="21">
        <v>1.5625</v>
      </c>
      <c r="Q955" s="21">
        <v>2.08</v>
      </c>
      <c r="R955" s="18">
        <v>400.33400000000006</v>
      </c>
      <c r="S955" s="24">
        <v>0.22648654887122766</v>
      </c>
      <c r="T955" s="18">
        <v>-123.16599999999994</v>
      </c>
      <c r="U955" s="24">
        <v>-6.968042254286072E-2</v>
      </c>
      <c r="V955" s="12" cm="1">
        <f t="array" ref="V955">SUMPRODUCT((B955=$B:$B)*(M955&lt;$M:$M))+1</f>
        <v>469</v>
      </c>
    </row>
    <row r="956" spans="1:22" x14ac:dyDescent="0.2">
      <c r="A956" s="14" t="str">
        <f t="shared" si="14"/>
        <v>2023Quinn York17</v>
      </c>
      <c r="B956" s="5">
        <v>2023</v>
      </c>
      <c r="C956" s="6" t="s">
        <v>401</v>
      </c>
      <c r="D956" s="6">
        <v>755634</v>
      </c>
      <c r="E956" s="6" t="s">
        <v>415</v>
      </c>
      <c r="F956" s="7">
        <v>1</v>
      </c>
      <c r="G956" s="7">
        <v>1</v>
      </c>
      <c r="H956" s="6" t="s">
        <v>31</v>
      </c>
      <c r="I956" s="6" t="s">
        <v>34</v>
      </c>
      <c r="J956" s="18">
        <v>9</v>
      </c>
      <c r="K956" s="18">
        <v>14</v>
      </c>
      <c r="L956" s="18">
        <v>41</v>
      </c>
      <c r="M956" s="18">
        <v>993.27200000000005</v>
      </c>
      <c r="N956" s="18">
        <v>17</v>
      </c>
      <c r="O956" s="18">
        <v>110.36355555555556</v>
      </c>
      <c r="P956" s="21">
        <v>1.5555555555555556</v>
      </c>
      <c r="Q956" s="21">
        <v>2.9285714285714284</v>
      </c>
      <c r="R956" s="18">
        <v>276.77200000000005</v>
      </c>
      <c r="S956" s="24">
        <v>0.27864673523465883</v>
      </c>
      <c r="T956" s="18">
        <v>-17.627999999999929</v>
      </c>
      <c r="U956" s="24">
        <v>-1.7747404537729775E-2</v>
      </c>
      <c r="V956" s="12" cm="1">
        <f t="array" ref="V956">SUMPRODUCT((B956=$B:$B)*(M956&lt;$M:$M))+1</f>
        <v>490</v>
      </c>
    </row>
    <row r="957" spans="1:22" x14ac:dyDescent="0.2">
      <c r="A957" s="14" t="str">
        <f t="shared" si="14"/>
        <v>2023Ray McDermott1</v>
      </c>
      <c r="B957" s="5">
        <v>2023</v>
      </c>
      <c r="C957" s="6" t="s">
        <v>418</v>
      </c>
      <c r="D957" s="6">
        <v>783424</v>
      </c>
      <c r="E957" s="6" t="s">
        <v>421</v>
      </c>
      <c r="F957" s="7">
        <v>3</v>
      </c>
      <c r="G957" s="7">
        <v>3</v>
      </c>
      <c r="H957" s="6" t="s">
        <v>31</v>
      </c>
      <c r="I957" s="6" t="s">
        <v>25</v>
      </c>
      <c r="J957" s="18">
        <v>127</v>
      </c>
      <c r="K957" s="18">
        <v>349</v>
      </c>
      <c r="L957" s="18">
        <v>1692</v>
      </c>
      <c r="M957" s="18">
        <v>79108.617599999998</v>
      </c>
      <c r="N957" s="18">
        <v>1</v>
      </c>
      <c r="O957" s="18">
        <v>622.90250078740155</v>
      </c>
      <c r="P957" s="21">
        <v>2.7480314960629921</v>
      </c>
      <c r="Q957" s="21">
        <v>4.848137535816619</v>
      </c>
      <c r="R957" s="18">
        <v>11668.867599999998</v>
      </c>
      <c r="S957" s="24">
        <v>0.14750438010434908</v>
      </c>
      <c r="T957" s="18">
        <v>7350.1675999999979</v>
      </c>
      <c r="U957" s="24">
        <v>9.2912350423880977E-2</v>
      </c>
      <c r="V957" s="12" cm="1">
        <f t="array" ref="V957">SUMPRODUCT((B957=$B:$B)*(M957&lt;$M:$M))+1</f>
        <v>75</v>
      </c>
    </row>
    <row r="958" spans="1:22" x14ac:dyDescent="0.2">
      <c r="A958" s="14" t="str">
        <f t="shared" si="14"/>
        <v>2023Ray McDermott2</v>
      </c>
      <c r="B958" s="5">
        <v>2023</v>
      </c>
      <c r="C958" s="6" t="s">
        <v>418</v>
      </c>
      <c r="D958" s="6">
        <v>729882</v>
      </c>
      <c r="E958" s="6" t="s">
        <v>420</v>
      </c>
      <c r="F958" s="7">
        <v>3</v>
      </c>
      <c r="G958" s="7">
        <v>3</v>
      </c>
      <c r="H958" s="6" t="s">
        <v>31</v>
      </c>
      <c r="I958" s="6" t="s">
        <v>29</v>
      </c>
      <c r="J958" s="18">
        <v>98</v>
      </c>
      <c r="K958" s="18">
        <v>333</v>
      </c>
      <c r="L958" s="18">
        <v>1428</v>
      </c>
      <c r="M958" s="18">
        <v>60238.289599999996</v>
      </c>
      <c r="N958" s="18">
        <v>2</v>
      </c>
      <c r="O958" s="18">
        <v>614.67642448979586</v>
      </c>
      <c r="P958" s="21">
        <v>3.3979591836734695</v>
      </c>
      <c r="Q958" s="21">
        <v>4.288288288288288</v>
      </c>
      <c r="R958" s="18">
        <v>5218.0395999999964</v>
      </c>
      <c r="S958" s="24">
        <v>8.6623302797096624E-2</v>
      </c>
      <c r="T958" s="18">
        <v>1815.9395999999965</v>
      </c>
      <c r="U958" s="24">
        <v>3.0145935617667281E-2</v>
      </c>
      <c r="V958" s="12" cm="1">
        <f t="array" ref="V958">SUMPRODUCT((B958=$B:$B)*(M958&lt;$M:$M))+1</f>
        <v>107</v>
      </c>
    </row>
    <row r="959" spans="1:22" x14ac:dyDescent="0.2">
      <c r="A959" s="14" t="str">
        <f t="shared" si="14"/>
        <v>2023Ray McDermott3</v>
      </c>
      <c r="B959" s="5">
        <v>2023</v>
      </c>
      <c r="C959" s="6" t="s">
        <v>418</v>
      </c>
      <c r="D959" s="6">
        <v>435694</v>
      </c>
      <c r="E959" s="6" t="s">
        <v>419</v>
      </c>
      <c r="F959" s="7">
        <v>3</v>
      </c>
      <c r="G959" s="7">
        <v>3</v>
      </c>
      <c r="H959" s="6" t="s">
        <v>31</v>
      </c>
      <c r="I959" s="6" t="s">
        <v>29</v>
      </c>
      <c r="J959" s="18">
        <v>82</v>
      </c>
      <c r="K959" s="18">
        <v>315</v>
      </c>
      <c r="L959" s="18">
        <v>1277</v>
      </c>
      <c r="M959" s="18">
        <v>56510.270199999999</v>
      </c>
      <c r="N959" s="18">
        <v>3</v>
      </c>
      <c r="O959" s="18">
        <v>689.1496365853659</v>
      </c>
      <c r="P959" s="21">
        <v>3.8414634146341462</v>
      </c>
      <c r="Q959" s="21">
        <v>4.0539682539682538</v>
      </c>
      <c r="R959" s="18">
        <v>8718.020199999999</v>
      </c>
      <c r="S959" s="24">
        <v>0.15427319970591821</v>
      </c>
      <c r="T959" s="18">
        <v>5835.020199999999</v>
      </c>
      <c r="U959" s="24">
        <v>0.10325592461952163</v>
      </c>
      <c r="V959" s="12" cm="1">
        <f t="array" ref="V959">SUMPRODUCT((B959=$B:$B)*(M959&lt;$M:$M))+1</f>
        <v>118</v>
      </c>
    </row>
    <row r="960" spans="1:22" x14ac:dyDescent="0.2">
      <c r="A960" s="14" t="str">
        <f t="shared" si="14"/>
        <v>2023Ray McDermott4</v>
      </c>
      <c r="B960" s="5">
        <v>2023</v>
      </c>
      <c r="C960" s="6" t="s">
        <v>418</v>
      </c>
      <c r="D960" s="6">
        <v>311100</v>
      </c>
      <c r="E960" s="6" t="s">
        <v>422</v>
      </c>
      <c r="F960" s="7">
        <v>3</v>
      </c>
      <c r="G960" s="7">
        <v>3</v>
      </c>
      <c r="H960" s="6" t="s">
        <v>31</v>
      </c>
      <c r="I960" s="6" t="s">
        <v>29</v>
      </c>
      <c r="J960" s="18">
        <v>125</v>
      </c>
      <c r="K960" s="18">
        <v>197</v>
      </c>
      <c r="L960" s="18">
        <v>885</v>
      </c>
      <c r="M960" s="18">
        <v>44815.067999999999</v>
      </c>
      <c r="N960" s="18">
        <v>4</v>
      </c>
      <c r="O960" s="18">
        <v>358.52054399999997</v>
      </c>
      <c r="P960" s="21">
        <v>1.5760000000000001</v>
      </c>
      <c r="Q960" s="21">
        <v>4.4923857868020303</v>
      </c>
      <c r="R960" s="18">
        <v>6962.5679999999993</v>
      </c>
      <c r="S960" s="24">
        <v>0.15536220987101926</v>
      </c>
      <c r="T960" s="18">
        <v>2870.8680000000095</v>
      </c>
      <c r="U960" s="24">
        <v>6.4060328994703514E-2</v>
      </c>
      <c r="V960" s="12" cm="1">
        <f t="array" ref="V960">SUMPRODUCT((B960=$B:$B)*(M960&lt;$M:$M))+1</f>
        <v>139</v>
      </c>
    </row>
    <row r="961" spans="1:22" x14ac:dyDescent="0.2">
      <c r="A961" s="14" t="str">
        <f t="shared" si="14"/>
        <v>2023Ray McDermott5</v>
      </c>
      <c r="B961" s="5">
        <v>2023</v>
      </c>
      <c r="C961" s="6" t="s">
        <v>418</v>
      </c>
      <c r="D961" s="6">
        <v>791348</v>
      </c>
      <c r="E961" s="6" t="s">
        <v>424</v>
      </c>
      <c r="F961" s="7">
        <v>3</v>
      </c>
      <c r="G961" s="7">
        <v>3</v>
      </c>
      <c r="H961" s="6" t="s">
        <v>31</v>
      </c>
      <c r="I961" s="6" t="s">
        <v>29</v>
      </c>
      <c r="J961" s="18">
        <v>63</v>
      </c>
      <c r="K961" s="18">
        <v>207</v>
      </c>
      <c r="L961" s="18">
        <v>820</v>
      </c>
      <c r="M961" s="18">
        <v>33896.016000000003</v>
      </c>
      <c r="N961" s="18">
        <v>5</v>
      </c>
      <c r="O961" s="18">
        <v>538.03200000000004</v>
      </c>
      <c r="P961" s="21">
        <v>3.2857142857142856</v>
      </c>
      <c r="Q961" s="21">
        <v>3.9613526570048307</v>
      </c>
      <c r="R961" s="18">
        <v>6339.2660000000033</v>
      </c>
      <c r="S961" s="24">
        <v>0.1870209761524777</v>
      </c>
      <c r="T961" s="18">
        <v>4161.8660000000036</v>
      </c>
      <c r="U961" s="24">
        <v>0.12278333831326971</v>
      </c>
      <c r="V961" s="12" cm="1">
        <f t="array" ref="V961">SUMPRODUCT((B961=$B:$B)*(M961&lt;$M:$M))+1</f>
        <v>167</v>
      </c>
    </row>
    <row r="962" spans="1:22" x14ac:dyDescent="0.2">
      <c r="A962" s="14" t="str">
        <f t="shared" ref="A962:A1025" si="15">B962&amp;C962&amp;N962</f>
        <v>2023Ray McDermott6</v>
      </c>
      <c r="B962" s="5">
        <v>2023</v>
      </c>
      <c r="C962" s="6" t="s">
        <v>418</v>
      </c>
      <c r="D962" s="6">
        <v>263517</v>
      </c>
      <c r="E962" s="6" t="s">
        <v>27</v>
      </c>
      <c r="F962" s="7">
        <v>3</v>
      </c>
      <c r="G962" s="7">
        <v>1</v>
      </c>
      <c r="H962" s="6" t="s">
        <v>22</v>
      </c>
      <c r="I962" s="6" t="s">
        <v>29</v>
      </c>
      <c r="J962" s="18">
        <v>34</v>
      </c>
      <c r="K962" s="18">
        <v>98</v>
      </c>
      <c r="L962" s="18">
        <v>382</v>
      </c>
      <c r="M962" s="18">
        <v>20105.772000000001</v>
      </c>
      <c r="N962" s="18">
        <v>6</v>
      </c>
      <c r="O962" s="18">
        <v>591.34623529411772</v>
      </c>
      <c r="P962" s="21">
        <v>2.8823529411764706</v>
      </c>
      <c r="Q962" s="21">
        <v>3.8979591836734695</v>
      </c>
      <c r="R962" s="18">
        <v>2832.7720000000008</v>
      </c>
      <c r="S962" s="24">
        <v>0.14089347079037803</v>
      </c>
      <c r="T962" s="18">
        <v>1672.0720000000008</v>
      </c>
      <c r="U962" s="24">
        <v>8.3163780032917953E-2</v>
      </c>
      <c r="V962" s="12" cm="1">
        <f t="array" ref="V962">SUMPRODUCT((B962=$B:$B)*(M962&lt;$M:$M))+1</f>
        <v>213</v>
      </c>
    </row>
    <row r="963" spans="1:22" x14ac:dyDescent="0.2">
      <c r="A963" s="14" t="str">
        <f t="shared" si="15"/>
        <v>2023Ray McDermott7</v>
      </c>
      <c r="B963" s="5">
        <v>2023</v>
      </c>
      <c r="C963" s="6" t="s">
        <v>418</v>
      </c>
      <c r="D963" s="6">
        <v>557371</v>
      </c>
      <c r="E963" s="6" t="s">
        <v>423</v>
      </c>
      <c r="F963" s="7">
        <v>3</v>
      </c>
      <c r="G963" s="7">
        <v>3</v>
      </c>
      <c r="H963" s="6" t="s">
        <v>31</v>
      </c>
      <c r="I963" s="6" t="s">
        <v>29</v>
      </c>
      <c r="J963" s="18">
        <v>30</v>
      </c>
      <c r="K963" s="18">
        <v>71</v>
      </c>
      <c r="L963" s="18">
        <v>340</v>
      </c>
      <c r="M963" s="18">
        <v>15443.079</v>
      </c>
      <c r="N963" s="18">
        <v>7</v>
      </c>
      <c r="O963" s="18">
        <v>514.76930000000004</v>
      </c>
      <c r="P963" s="21">
        <v>2.3666666666666667</v>
      </c>
      <c r="Q963" s="21">
        <v>4.788732394366197</v>
      </c>
      <c r="R963" s="18">
        <v>2175.8289999999997</v>
      </c>
      <c r="S963" s="24">
        <v>0.14089347079037798</v>
      </c>
      <c r="T963" s="18">
        <v>1167.7289999999998</v>
      </c>
      <c r="U963" s="24">
        <v>7.5615037648904065E-2</v>
      </c>
      <c r="V963" s="12" cm="1">
        <f t="array" ref="V963">SUMPRODUCT((B963=$B:$B)*(M963&lt;$M:$M))+1</f>
        <v>232</v>
      </c>
    </row>
    <row r="964" spans="1:22" x14ac:dyDescent="0.2">
      <c r="A964" s="14" t="str">
        <f t="shared" si="15"/>
        <v>2023Ray McDermott8</v>
      </c>
      <c r="B964" s="5">
        <v>2023</v>
      </c>
      <c r="C964" s="6" t="s">
        <v>418</v>
      </c>
      <c r="D964" s="6">
        <v>335207</v>
      </c>
      <c r="E964" s="6" t="s">
        <v>134</v>
      </c>
      <c r="F964" s="7">
        <v>3</v>
      </c>
      <c r="G964" s="7">
        <v>5</v>
      </c>
      <c r="H964" s="6" t="s">
        <v>22</v>
      </c>
      <c r="I964" s="6" t="s">
        <v>34</v>
      </c>
      <c r="J964" s="18">
        <v>23</v>
      </c>
      <c r="K964" s="18">
        <v>60</v>
      </c>
      <c r="L964" s="18">
        <v>197</v>
      </c>
      <c r="M964" s="18">
        <v>11129.585999999999</v>
      </c>
      <c r="N964" s="18">
        <v>8</v>
      </c>
      <c r="O964" s="18">
        <v>483.89504347826085</v>
      </c>
      <c r="P964" s="21">
        <v>2.6086956521739131</v>
      </c>
      <c r="Q964" s="21">
        <v>3.2833333333333332</v>
      </c>
      <c r="R964" s="18">
        <v>1568.0859999999993</v>
      </c>
      <c r="S964" s="24">
        <v>0.14089347079037795</v>
      </c>
      <c r="T964" s="18">
        <v>789.63599999999929</v>
      </c>
      <c r="U964" s="24">
        <v>7.0949269811114213E-2</v>
      </c>
      <c r="V964" s="12" cm="1">
        <f t="array" ref="V964">SUMPRODUCT((B964=$B:$B)*(M964&lt;$M:$M))+1</f>
        <v>265</v>
      </c>
    </row>
    <row r="965" spans="1:22" x14ac:dyDescent="0.2">
      <c r="A965" s="14" t="str">
        <f t="shared" si="15"/>
        <v>2023Ray McDermott9</v>
      </c>
      <c r="B965" s="5">
        <v>2023</v>
      </c>
      <c r="C965" s="6" t="s">
        <v>418</v>
      </c>
      <c r="D965" s="6">
        <v>688564</v>
      </c>
      <c r="E965" s="6" t="s">
        <v>204</v>
      </c>
      <c r="F965" s="7">
        <v>3</v>
      </c>
      <c r="G965" s="7">
        <v>4</v>
      </c>
      <c r="H965" s="6" t="s">
        <v>22</v>
      </c>
      <c r="I965" s="6" t="s">
        <v>34</v>
      </c>
      <c r="J965" s="18">
        <v>62</v>
      </c>
      <c r="K965" s="18">
        <v>71</v>
      </c>
      <c r="L965" s="18">
        <v>209</v>
      </c>
      <c r="M965" s="18">
        <v>8818.6254000000008</v>
      </c>
      <c r="N965" s="18">
        <v>9</v>
      </c>
      <c r="O965" s="18">
        <v>142.23589354838711</v>
      </c>
      <c r="P965" s="21">
        <v>1.1451612903225807</v>
      </c>
      <c r="Q965" s="21">
        <v>2.943661971830986</v>
      </c>
      <c r="R965" s="18">
        <v>908.12540000000081</v>
      </c>
      <c r="S965" s="24">
        <v>0.10297811266594913</v>
      </c>
      <c r="T965" s="18">
        <v>-1091.9745999999991</v>
      </c>
      <c r="U965" s="24">
        <v>-0.12382594230615568</v>
      </c>
      <c r="V965" s="12" cm="1">
        <f t="array" ref="V965">SUMPRODUCT((B965=$B:$B)*(M965&lt;$M:$M))+1</f>
        <v>310</v>
      </c>
    </row>
    <row r="966" spans="1:22" x14ac:dyDescent="0.2">
      <c r="A966" s="14" t="str">
        <f t="shared" si="15"/>
        <v>2023Ray McDermott10</v>
      </c>
      <c r="B966" s="5">
        <v>2023</v>
      </c>
      <c r="C966" s="6" t="s">
        <v>418</v>
      </c>
      <c r="D966" s="6">
        <v>781121</v>
      </c>
      <c r="E966" s="6" t="s">
        <v>476</v>
      </c>
      <c r="F966" s="7">
        <v>3</v>
      </c>
      <c r="G966" s="7">
        <v>5</v>
      </c>
      <c r="H966" s="6" t="s">
        <v>22</v>
      </c>
      <c r="I966" s="6" t="s">
        <v>34</v>
      </c>
      <c r="J966" s="18">
        <v>17</v>
      </c>
      <c r="K966" s="18">
        <v>37</v>
      </c>
      <c r="L966" s="18">
        <v>175</v>
      </c>
      <c r="M966" s="18">
        <v>7069.5042000000003</v>
      </c>
      <c r="N966" s="18">
        <v>10</v>
      </c>
      <c r="O966" s="18">
        <v>415.85318823529411</v>
      </c>
      <c r="P966" s="21">
        <v>2.1764705882352939</v>
      </c>
      <c r="Q966" s="21">
        <v>4.7297297297297298</v>
      </c>
      <c r="R966" s="18">
        <v>728.00420000000031</v>
      </c>
      <c r="S966" s="24">
        <v>0.10297811266594908</v>
      </c>
      <c r="T966" s="18">
        <v>160.30420000000026</v>
      </c>
      <c r="U966" s="24">
        <v>2.2675451554297153E-2</v>
      </c>
      <c r="V966" s="12" cm="1">
        <f t="array" ref="V966">SUMPRODUCT((B966=$B:$B)*(M966&lt;$M:$M))+1</f>
        <v>345</v>
      </c>
    </row>
    <row r="967" spans="1:22" x14ac:dyDescent="0.2">
      <c r="A967" s="14" t="str">
        <f t="shared" si="15"/>
        <v>2023Ray McDermott11</v>
      </c>
      <c r="B967" s="5">
        <v>2023</v>
      </c>
      <c r="C967" s="6" t="s">
        <v>418</v>
      </c>
      <c r="D967" s="6">
        <v>329101</v>
      </c>
      <c r="E967" s="6" t="s">
        <v>412</v>
      </c>
      <c r="F967" s="7">
        <v>3</v>
      </c>
      <c r="G967" s="7">
        <v>3</v>
      </c>
      <c r="H967" s="6" t="s">
        <v>22</v>
      </c>
      <c r="I967" s="6" t="s">
        <v>34</v>
      </c>
      <c r="J967" s="18">
        <v>21</v>
      </c>
      <c r="K967" s="18">
        <v>30</v>
      </c>
      <c r="L967" s="18">
        <v>89</v>
      </c>
      <c r="M967" s="18">
        <v>5329.6880000000001</v>
      </c>
      <c r="N967" s="18">
        <v>11</v>
      </c>
      <c r="O967" s="18">
        <v>253.79466666666667</v>
      </c>
      <c r="P967" s="21">
        <v>1.4285714285714286</v>
      </c>
      <c r="Q967" s="21">
        <v>2.9666666666666668</v>
      </c>
      <c r="R967" s="18">
        <v>1233.6880000000001</v>
      </c>
      <c r="S967" s="24">
        <v>0.2314747129663125</v>
      </c>
      <c r="T967" s="18">
        <v>549.6880000000001</v>
      </c>
      <c r="U967" s="24">
        <v>0.10313699413549163</v>
      </c>
      <c r="V967" s="12" cm="1">
        <f t="array" ref="V967">SUMPRODUCT((B967=$B:$B)*(M967&lt;$M:$M))+1</f>
        <v>376</v>
      </c>
    </row>
    <row r="968" spans="1:22" x14ac:dyDescent="0.2">
      <c r="A968" s="14" t="str">
        <f t="shared" si="15"/>
        <v>2023Rebecca Jimenez1</v>
      </c>
      <c r="B968" s="5">
        <v>2023</v>
      </c>
      <c r="C968" s="6" t="s">
        <v>425</v>
      </c>
      <c r="D968" s="6">
        <v>116138</v>
      </c>
      <c r="E968" s="6" t="s">
        <v>246</v>
      </c>
      <c r="F968" s="7">
        <v>3</v>
      </c>
      <c r="G968" s="7">
        <v>5</v>
      </c>
      <c r="H968" s="6" t="s">
        <v>22</v>
      </c>
      <c r="I968" s="6" t="s">
        <v>23</v>
      </c>
      <c r="J968" s="18">
        <v>248</v>
      </c>
      <c r="K968" s="18">
        <v>841</v>
      </c>
      <c r="L968" s="18">
        <v>4276</v>
      </c>
      <c r="M968" s="18">
        <v>183727.67970000001</v>
      </c>
      <c r="N968" s="18">
        <v>1</v>
      </c>
      <c r="O968" s="18">
        <v>740.83741814516134</v>
      </c>
      <c r="P968" s="21">
        <v>3.3911290322580645</v>
      </c>
      <c r="Q968" s="21">
        <v>5.0844233055885848</v>
      </c>
      <c r="R968" s="18">
        <v>18919.929700000008</v>
      </c>
      <c r="S968" s="24">
        <v>0.10297811266594908</v>
      </c>
      <c r="T968" s="18">
        <v>10326.629700000009</v>
      </c>
      <c r="U968" s="24">
        <v>5.6206172727276911E-2</v>
      </c>
      <c r="V968" s="12" cm="1">
        <f t="array" ref="V968">SUMPRODUCT((B968=$B:$B)*(M968&lt;$M:$M))+1</f>
        <v>21</v>
      </c>
    </row>
    <row r="969" spans="1:22" x14ac:dyDescent="0.2">
      <c r="A969" s="14" t="str">
        <f t="shared" si="15"/>
        <v>2023Rebecca Jimenez2</v>
      </c>
      <c r="B969" s="5">
        <v>2023</v>
      </c>
      <c r="C969" s="6" t="s">
        <v>425</v>
      </c>
      <c r="D969" s="6">
        <v>206200</v>
      </c>
      <c r="E969" s="6" t="s">
        <v>427</v>
      </c>
      <c r="F969" s="7">
        <v>3</v>
      </c>
      <c r="G969" s="7">
        <v>3</v>
      </c>
      <c r="H969" s="6" t="s">
        <v>31</v>
      </c>
      <c r="I969" s="6" t="s">
        <v>23</v>
      </c>
      <c r="J969" s="18">
        <v>144</v>
      </c>
      <c r="K969" s="18">
        <v>1009</v>
      </c>
      <c r="L969" s="18">
        <v>4785</v>
      </c>
      <c r="M969" s="18">
        <v>162393.69</v>
      </c>
      <c r="N969" s="18">
        <v>2</v>
      </c>
      <c r="O969" s="18">
        <v>1127.7339583333332</v>
      </c>
      <c r="P969" s="21">
        <v>7.0069444444444446</v>
      </c>
      <c r="Q969" s="21">
        <v>4.7423191278493562</v>
      </c>
      <c r="R969" s="18">
        <v>-6462.5599999999977</v>
      </c>
      <c r="S969" s="24">
        <v>-3.9795634916602964E-2</v>
      </c>
      <c r="T969" s="18">
        <v>-11990.259999999998</v>
      </c>
      <c r="U969" s="24">
        <v>-7.3834519062902004E-2</v>
      </c>
      <c r="V969" s="12" cm="1">
        <f t="array" ref="V969">SUMPRODUCT((B969=$B:$B)*(M969&lt;$M:$M))+1</f>
        <v>26</v>
      </c>
    </row>
    <row r="970" spans="1:22" x14ac:dyDescent="0.2">
      <c r="A970" s="14" t="str">
        <f t="shared" si="15"/>
        <v>2023Rebecca Jimenez3</v>
      </c>
      <c r="B970" s="5">
        <v>2023</v>
      </c>
      <c r="C970" s="6" t="s">
        <v>425</v>
      </c>
      <c r="D970" s="6">
        <v>123654</v>
      </c>
      <c r="E970" s="6" t="s">
        <v>426</v>
      </c>
      <c r="F970" s="7">
        <v>3</v>
      </c>
      <c r="G970" s="7">
        <v>3</v>
      </c>
      <c r="H970" s="6" t="s">
        <v>31</v>
      </c>
      <c r="I970" s="6" t="s">
        <v>25</v>
      </c>
      <c r="J970" s="18">
        <v>211</v>
      </c>
      <c r="K970" s="18">
        <v>711</v>
      </c>
      <c r="L970" s="18">
        <v>3689</v>
      </c>
      <c r="M970" s="18">
        <v>147821.12150000001</v>
      </c>
      <c r="N970" s="18">
        <v>3</v>
      </c>
      <c r="O970" s="18">
        <v>700.57403554502378</v>
      </c>
      <c r="P970" s="21">
        <v>3.3696682464454977</v>
      </c>
      <c r="Q970" s="21">
        <v>5.1884669479606185</v>
      </c>
      <c r="R970" s="18">
        <v>6702.8715000000084</v>
      </c>
      <c r="S970" s="24">
        <v>4.5344477379032792E-2</v>
      </c>
      <c r="T970" s="18">
        <v>-609.22849999999198</v>
      </c>
      <c r="U970" s="24">
        <v>-4.1213900545328495E-3</v>
      </c>
      <c r="V970" s="12" cm="1">
        <f t="array" ref="V970">SUMPRODUCT((B970=$B:$B)*(M970&lt;$M:$M))+1</f>
        <v>31</v>
      </c>
    </row>
    <row r="971" spans="1:22" x14ac:dyDescent="0.2">
      <c r="A971" s="14" t="str">
        <f t="shared" si="15"/>
        <v>2023Rebecca Jimenez4</v>
      </c>
      <c r="B971" s="5">
        <v>2023</v>
      </c>
      <c r="C971" s="6" t="s">
        <v>425</v>
      </c>
      <c r="D971" s="6">
        <v>676623</v>
      </c>
      <c r="E971" s="6" t="s">
        <v>203</v>
      </c>
      <c r="F971" s="7">
        <v>3</v>
      </c>
      <c r="G971" s="7">
        <v>3</v>
      </c>
      <c r="H971" s="6" t="s">
        <v>22</v>
      </c>
      <c r="I971" s="6" t="s">
        <v>25</v>
      </c>
      <c r="J971" s="18">
        <v>231</v>
      </c>
      <c r="K971" s="18">
        <v>410</v>
      </c>
      <c r="L971" s="18">
        <v>2552</v>
      </c>
      <c r="M971" s="18">
        <v>107453.6211</v>
      </c>
      <c r="N971" s="18">
        <v>4</v>
      </c>
      <c r="O971" s="18">
        <v>465.16719090909095</v>
      </c>
      <c r="P971" s="21">
        <v>1.774891774891775</v>
      </c>
      <c r="Q971" s="21">
        <v>6.2243902439024392</v>
      </c>
      <c r="R971" s="18">
        <v>11065.371100000004</v>
      </c>
      <c r="S971" s="24">
        <v>0.10297811266594908</v>
      </c>
      <c r="T971" s="18">
        <v>3454.4711000000043</v>
      </c>
      <c r="U971" s="24">
        <v>3.214848475683435E-2</v>
      </c>
      <c r="V971" s="12" cm="1">
        <f t="array" ref="V971">SUMPRODUCT((B971=$B:$B)*(M971&lt;$M:$M))+1</f>
        <v>51</v>
      </c>
    </row>
    <row r="972" spans="1:22" x14ac:dyDescent="0.2">
      <c r="A972" s="14" t="str">
        <f t="shared" si="15"/>
        <v>2023Rebecca Jimenez5</v>
      </c>
      <c r="B972" s="5">
        <v>2023</v>
      </c>
      <c r="C972" s="6" t="s">
        <v>425</v>
      </c>
      <c r="D972" s="6">
        <v>316008</v>
      </c>
      <c r="E972" s="6" t="s">
        <v>42</v>
      </c>
      <c r="F972" s="7">
        <v>3</v>
      </c>
      <c r="G972" s="7">
        <v>1</v>
      </c>
      <c r="H972" s="6" t="s">
        <v>22</v>
      </c>
      <c r="I972" s="6" t="s">
        <v>29</v>
      </c>
      <c r="J972" s="18">
        <v>59</v>
      </c>
      <c r="K972" s="18">
        <v>268</v>
      </c>
      <c r="L972" s="18">
        <v>1326</v>
      </c>
      <c r="M972" s="18">
        <v>56658.316500000001</v>
      </c>
      <c r="N972" s="18">
        <v>5</v>
      </c>
      <c r="O972" s="18">
        <v>960.31044915254233</v>
      </c>
      <c r="P972" s="21">
        <v>4.5423728813559325</v>
      </c>
      <c r="Q972" s="21">
        <v>4.9477611940298507</v>
      </c>
      <c r="R972" s="18">
        <v>5834.5665000000008</v>
      </c>
      <c r="S972" s="24">
        <v>0.10297811266594906</v>
      </c>
      <c r="T972" s="18">
        <v>3714.616500000001</v>
      </c>
      <c r="U972" s="24">
        <v>6.5561716786978683E-2</v>
      </c>
      <c r="V972" s="12" cm="1">
        <f t="array" ref="V972">SUMPRODUCT((B972=$B:$B)*(M972&lt;$M:$M))+1</f>
        <v>116</v>
      </c>
    </row>
    <row r="973" spans="1:22" x14ac:dyDescent="0.2">
      <c r="A973" s="14" t="str">
        <f t="shared" si="15"/>
        <v>2023Ronnie Estrada1</v>
      </c>
      <c r="B973" s="5">
        <v>2023</v>
      </c>
      <c r="C973" s="6" t="s">
        <v>428</v>
      </c>
      <c r="D973" s="6">
        <v>145944</v>
      </c>
      <c r="E973" s="6" t="s">
        <v>483</v>
      </c>
      <c r="F973" s="7">
        <v>6</v>
      </c>
      <c r="G973" s="7">
        <v>6</v>
      </c>
      <c r="H973" s="6" t="s">
        <v>31</v>
      </c>
      <c r="I973" s="6" t="s">
        <v>25</v>
      </c>
      <c r="J973" s="18">
        <v>166</v>
      </c>
      <c r="K973" s="18">
        <v>621</v>
      </c>
      <c r="L973" s="18">
        <v>2357</v>
      </c>
      <c r="M973" s="18">
        <v>115098.9194</v>
      </c>
      <c r="N973" s="18">
        <v>1</v>
      </c>
      <c r="O973" s="18">
        <v>693.36698433734944</v>
      </c>
      <c r="P973" s="21">
        <v>3.7409638554216866</v>
      </c>
      <c r="Q973" s="21">
        <v>3.7954911433172303</v>
      </c>
      <c r="R973" s="18">
        <v>26233.169399999999</v>
      </c>
      <c r="S973" s="24">
        <v>0.22791846819024089</v>
      </c>
      <c r="T973" s="18">
        <v>20021.769399999997</v>
      </c>
      <c r="U973" s="24">
        <v>0.17395271392964962</v>
      </c>
      <c r="V973" s="12" cm="1">
        <f t="array" ref="V973">SUMPRODUCT((B973=$B:$B)*(M973&lt;$M:$M))+1</f>
        <v>45</v>
      </c>
    </row>
    <row r="974" spans="1:22" x14ac:dyDescent="0.2">
      <c r="A974" s="14" t="str">
        <f t="shared" si="15"/>
        <v>2023Ronnie Estrada2</v>
      </c>
      <c r="B974" s="5">
        <v>2023</v>
      </c>
      <c r="C974" s="6" t="s">
        <v>428</v>
      </c>
      <c r="D974" s="6">
        <v>576838</v>
      </c>
      <c r="E974" s="6" t="s">
        <v>430</v>
      </c>
      <c r="F974" s="7">
        <v>6</v>
      </c>
      <c r="G974" s="7">
        <v>6</v>
      </c>
      <c r="H974" s="6" t="s">
        <v>31</v>
      </c>
      <c r="I974" s="6" t="s">
        <v>25</v>
      </c>
      <c r="J974" s="18">
        <v>90</v>
      </c>
      <c r="K974" s="18">
        <v>356</v>
      </c>
      <c r="L974" s="18">
        <v>1820</v>
      </c>
      <c r="M974" s="18">
        <v>90436.688999999998</v>
      </c>
      <c r="N974" s="18">
        <v>2</v>
      </c>
      <c r="O974" s="18">
        <v>1004.8521</v>
      </c>
      <c r="P974" s="21">
        <v>3.9555555555555557</v>
      </c>
      <c r="Q974" s="21">
        <v>5.1123595505617976</v>
      </c>
      <c r="R974" s="18">
        <v>12741.938999999998</v>
      </c>
      <c r="S974" s="24">
        <v>0.14089347079037801</v>
      </c>
      <c r="T974" s="18">
        <v>9351.2289999999994</v>
      </c>
      <c r="U974" s="24">
        <v>0.10340083326137692</v>
      </c>
      <c r="V974" s="12" cm="1">
        <f t="array" ref="V974">SUMPRODUCT((B974=$B:$B)*(M974&lt;$M:$M))+1</f>
        <v>64</v>
      </c>
    </row>
    <row r="975" spans="1:22" x14ac:dyDescent="0.2">
      <c r="A975" s="14" t="str">
        <f t="shared" si="15"/>
        <v>2023Ronnie Estrada3</v>
      </c>
      <c r="B975" s="5">
        <v>2023</v>
      </c>
      <c r="C975" s="6" t="s">
        <v>428</v>
      </c>
      <c r="D975" s="6">
        <v>188132</v>
      </c>
      <c r="E975" s="6" t="s">
        <v>227</v>
      </c>
      <c r="F975" s="7">
        <v>6</v>
      </c>
      <c r="G975" s="7">
        <v>1</v>
      </c>
      <c r="H975" s="6" t="s">
        <v>22</v>
      </c>
      <c r="I975" s="6" t="s">
        <v>29</v>
      </c>
      <c r="J975" s="18">
        <v>129</v>
      </c>
      <c r="K975" s="18">
        <v>277</v>
      </c>
      <c r="L975" s="18">
        <v>1499</v>
      </c>
      <c r="M975" s="18">
        <v>65506.428</v>
      </c>
      <c r="N975" s="18">
        <v>3</v>
      </c>
      <c r="O975" s="18">
        <v>507.80176744186048</v>
      </c>
      <c r="P975" s="21">
        <v>2.1472868217054262</v>
      </c>
      <c r="Q975" s="21">
        <v>5.4115523465703967</v>
      </c>
      <c r="R975" s="18">
        <v>9229.4279999999999</v>
      </c>
      <c r="S975" s="24">
        <v>0.14089347079037801</v>
      </c>
      <c r="T975" s="18">
        <v>4642.3879999999999</v>
      </c>
      <c r="U975" s="24">
        <v>7.0869197752623597E-2</v>
      </c>
      <c r="V975" s="12" cm="1">
        <f t="array" ref="V975">SUMPRODUCT((B975=$B:$B)*(M975&lt;$M:$M))+1</f>
        <v>98</v>
      </c>
    </row>
    <row r="976" spans="1:22" x14ac:dyDescent="0.2">
      <c r="A976" s="14" t="str">
        <f t="shared" si="15"/>
        <v>2023Ronnie Estrada4</v>
      </c>
      <c r="B976" s="5">
        <v>2023</v>
      </c>
      <c r="C976" s="6" t="s">
        <v>428</v>
      </c>
      <c r="D976" s="6">
        <v>143836</v>
      </c>
      <c r="E976" s="6" t="s">
        <v>200</v>
      </c>
      <c r="F976" s="7">
        <v>6</v>
      </c>
      <c r="G976" s="7">
        <v>2</v>
      </c>
      <c r="H976" s="6" t="s">
        <v>22</v>
      </c>
      <c r="I976" s="6" t="s">
        <v>29</v>
      </c>
      <c r="J976" s="18">
        <v>121</v>
      </c>
      <c r="K976" s="18">
        <v>370</v>
      </c>
      <c r="L976" s="18">
        <v>1545</v>
      </c>
      <c r="M976" s="18">
        <v>64348.248</v>
      </c>
      <c r="N976" s="18">
        <v>4</v>
      </c>
      <c r="O976" s="18">
        <v>531.80370247933888</v>
      </c>
      <c r="P976" s="21">
        <v>3.0578512396694215</v>
      </c>
      <c r="Q976" s="21">
        <v>4.1756756756756754</v>
      </c>
      <c r="R976" s="18">
        <v>9066.2479999999996</v>
      </c>
      <c r="S976" s="24">
        <v>0.14089347079037801</v>
      </c>
      <c r="T976" s="18">
        <v>4633.9679999999998</v>
      </c>
      <c r="U976" s="24">
        <v>7.2013895389972382E-2</v>
      </c>
      <c r="V976" s="12" cm="1">
        <f t="array" ref="V976">SUMPRODUCT((B976=$B:$B)*(M976&lt;$M:$M))+1</f>
        <v>100</v>
      </c>
    </row>
    <row r="977" spans="1:22" x14ac:dyDescent="0.2">
      <c r="A977" s="14" t="str">
        <f t="shared" si="15"/>
        <v>2023Ronnie Estrada5</v>
      </c>
      <c r="B977" s="5">
        <v>2023</v>
      </c>
      <c r="C977" s="6" t="s">
        <v>428</v>
      </c>
      <c r="D977" s="6">
        <v>463072</v>
      </c>
      <c r="E977" s="6" t="s">
        <v>431</v>
      </c>
      <c r="F977" s="7">
        <v>6</v>
      </c>
      <c r="G977" s="7">
        <v>6</v>
      </c>
      <c r="H977" s="6" t="s">
        <v>31</v>
      </c>
      <c r="I977" s="6" t="s">
        <v>29</v>
      </c>
      <c r="J977" s="18">
        <v>89</v>
      </c>
      <c r="K977" s="18">
        <v>337</v>
      </c>
      <c r="L977" s="18">
        <v>1196</v>
      </c>
      <c r="M977" s="18">
        <v>59535.388800000001</v>
      </c>
      <c r="N977" s="18">
        <v>5</v>
      </c>
      <c r="O977" s="18">
        <v>668.93695280898874</v>
      </c>
      <c r="P977" s="21">
        <v>3.7865168539325844</v>
      </c>
      <c r="Q977" s="21">
        <v>3.5489614243323442</v>
      </c>
      <c r="R977" s="18">
        <v>8000.1388000000006</v>
      </c>
      <c r="S977" s="24">
        <v>0.13437619139223628</v>
      </c>
      <c r="T977" s="18">
        <v>4665.2288000000008</v>
      </c>
      <c r="U977" s="24">
        <v>7.8360600208257997E-2</v>
      </c>
      <c r="V977" s="12" cm="1">
        <f t="array" ref="V977">SUMPRODUCT((B977=$B:$B)*(M977&lt;$M:$M))+1</f>
        <v>112</v>
      </c>
    </row>
    <row r="978" spans="1:22" x14ac:dyDescent="0.2">
      <c r="A978" s="14" t="str">
        <f t="shared" si="15"/>
        <v>2023Ronnie Estrada6</v>
      </c>
      <c r="B978" s="5">
        <v>2023</v>
      </c>
      <c r="C978" s="6" t="s">
        <v>428</v>
      </c>
      <c r="D978" s="6">
        <v>913384</v>
      </c>
      <c r="E978" s="6" t="s">
        <v>152</v>
      </c>
      <c r="F978" s="7">
        <v>6</v>
      </c>
      <c r="G978" s="7">
        <v>3</v>
      </c>
      <c r="H978" s="6" t="s">
        <v>22</v>
      </c>
      <c r="I978" s="6" t="s">
        <v>29</v>
      </c>
      <c r="J978" s="18">
        <v>95</v>
      </c>
      <c r="K978" s="18">
        <v>336</v>
      </c>
      <c r="L978" s="18">
        <v>1037</v>
      </c>
      <c r="M978" s="18">
        <v>53454.904000000002</v>
      </c>
      <c r="N978" s="18">
        <v>6</v>
      </c>
      <c r="O978" s="18">
        <v>562.68320000000006</v>
      </c>
      <c r="P978" s="21">
        <v>3.5368421052631578</v>
      </c>
      <c r="Q978" s="21">
        <v>3.0863095238095237</v>
      </c>
      <c r="R978" s="18">
        <v>11402.904000000002</v>
      </c>
      <c r="S978" s="24">
        <v>0.21331820182485037</v>
      </c>
      <c r="T978" s="18">
        <v>7871.7840000000024</v>
      </c>
      <c r="U978" s="24">
        <v>0.14726027756031518</v>
      </c>
      <c r="V978" s="12" cm="1">
        <f t="array" ref="V978">SUMPRODUCT((B978=$B:$B)*(M978&lt;$M:$M))+1</f>
        <v>123</v>
      </c>
    </row>
    <row r="979" spans="1:22" x14ac:dyDescent="0.2">
      <c r="A979" s="14" t="str">
        <f t="shared" si="15"/>
        <v>2023Ronnie Estrada7</v>
      </c>
      <c r="B979" s="5">
        <v>2023</v>
      </c>
      <c r="C979" s="6" t="s">
        <v>428</v>
      </c>
      <c r="D979" s="6">
        <v>794144</v>
      </c>
      <c r="E979" s="6" t="s">
        <v>429</v>
      </c>
      <c r="F979" s="7">
        <v>6</v>
      </c>
      <c r="G979" s="7">
        <v>6</v>
      </c>
      <c r="H979" s="6" t="s">
        <v>31</v>
      </c>
      <c r="I979" s="6" t="s">
        <v>29</v>
      </c>
      <c r="J979" s="18">
        <v>90</v>
      </c>
      <c r="K979" s="18">
        <v>293</v>
      </c>
      <c r="L979" s="18">
        <v>1188</v>
      </c>
      <c r="M979" s="18">
        <v>42671.366999999998</v>
      </c>
      <c r="N979" s="18">
        <v>7</v>
      </c>
      <c r="O979" s="18">
        <v>474.12629999999996</v>
      </c>
      <c r="P979" s="21">
        <v>3.2555555555555555</v>
      </c>
      <c r="Q979" s="21">
        <v>4.0546075085324231</v>
      </c>
      <c r="R979" s="18">
        <v>6012.1169999999984</v>
      </c>
      <c r="S979" s="24">
        <v>0.14089347079037798</v>
      </c>
      <c r="T979" s="18">
        <v>2690.5169999999985</v>
      </c>
      <c r="U979" s="24">
        <v>6.3052046117950677E-2</v>
      </c>
      <c r="V979" s="12" cm="1">
        <f t="array" ref="V979">SUMPRODUCT((B979=$B:$B)*(M979&lt;$M:$M))+1</f>
        <v>147</v>
      </c>
    </row>
    <row r="980" spans="1:22" x14ac:dyDescent="0.2">
      <c r="A980" s="14" t="str">
        <f t="shared" si="15"/>
        <v>2023Ronnie Estrada8</v>
      </c>
      <c r="B980" s="5">
        <v>2023</v>
      </c>
      <c r="C980" s="6" t="s">
        <v>428</v>
      </c>
      <c r="D980" s="6">
        <v>794844</v>
      </c>
      <c r="E980" s="6" t="s">
        <v>432</v>
      </c>
      <c r="F980" s="7">
        <v>6</v>
      </c>
      <c r="G980" s="7">
        <v>6</v>
      </c>
      <c r="H980" s="6" t="s">
        <v>31</v>
      </c>
      <c r="I980" s="6" t="s">
        <v>29</v>
      </c>
      <c r="J980" s="18">
        <v>58</v>
      </c>
      <c r="K980" s="18">
        <v>172</v>
      </c>
      <c r="L980" s="18">
        <v>746</v>
      </c>
      <c r="M980" s="18">
        <v>29921.878000000001</v>
      </c>
      <c r="N980" s="18">
        <v>8</v>
      </c>
      <c r="O980" s="18">
        <v>515.89444827586203</v>
      </c>
      <c r="P980" s="21">
        <v>2.9655172413793105</v>
      </c>
      <c r="Q980" s="21">
        <v>4.3372093023255811</v>
      </c>
      <c r="R980" s="18">
        <v>3006.8780000000006</v>
      </c>
      <c r="S980" s="24">
        <v>0.10049095180456255</v>
      </c>
      <c r="T980" s="18">
        <v>890.01800000000048</v>
      </c>
      <c r="U980" s="24">
        <v>2.9744723910711771E-2</v>
      </c>
      <c r="V980" s="12" cm="1">
        <f t="array" ref="V980">SUMPRODUCT((B980=$B:$B)*(M980&lt;$M:$M))+1</f>
        <v>176</v>
      </c>
    </row>
    <row r="981" spans="1:22" x14ac:dyDescent="0.2">
      <c r="A981" s="14" t="str">
        <f t="shared" si="15"/>
        <v>2023Ronnie Estrada9</v>
      </c>
      <c r="B981" s="5">
        <v>2023</v>
      </c>
      <c r="C981" s="6" t="s">
        <v>428</v>
      </c>
      <c r="D981" s="6">
        <v>981931</v>
      </c>
      <c r="E981" s="6" t="s">
        <v>433</v>
      </c>
      <c r="F981" s="7">
        <v>6</v>
      </c>
      <c r="G981" s="7">
        <v>6</v>
      </c>
      <c r="H981" s="6" t="s">
        <v>31</v>
      </c>
      <c r="I981" s="6" t="s">
        <v>29</v>
      </c>
      <c r="J981" s="18">
        <v>59</v>
      </c>
      <c r="K981" s="18">
        <v>141</v>
      </c>
      <c r="L981" s="18">
        <v>672</v>
      </c>
      <c r="M981" s="18">
        <v>28294.8472</v>
      </c>
      <c r="N981" s="18">
        <v>9</v>
      </c>
      <c r="O981" s="18">
        <v>479.57368135593219</v>
      </c>
      <c r="P981" s="21">
        <v>2.3898305084745761</v>
      </c>
      <c r="Q981" s="21">
        <v>4.7659574468085104</v>
      </c>
      <c r="R981" s="18">
        <v>5928.5972000000002</v>
      </c>
      <c r="S981" s="24">
        <v>0.20952921774392902</v>
      </c>
      <c r="T981" s="18">
        <v>3813.5772000000002</v>
      </c>
      <c r="U981" s="24">
        <v>0.13477991851463331</v>
      </c>
      <c r="V981" s="12" cm="1">
        <f t="array" ref="V981">SUMPRODUCT((B981=$B:$B)*(M981&lt;$M:$M))+1</f>
        <v>184</v>
      </c>
    </row>
    <row r="982" spans="1:22" x14ac:dyDescent="0.2">
      <c r="A982" s="14" t="str">
        <f t="shared" si="15"/>
        <v>2023Ronnie Estrada10</v>
      </c>
      <c r="B982" s="5">
        <v>2023</v>
      </c>
      <c r="C982" s="6" t="s">
        <v>428</v>
      </c>
      <c r="D982" s="6">
        <v>870139</v>
      </c>
      <c r="E982" s="6" t="s">
        <v>97</v>
      </c>
      <c r="F982" s="7">
        <v>6</v>
      </c>
      <c r="G982" s="7">
        <v>3</v>
      </c>
      <c r="H982" s="6" t="s">
        <v>22</v>
      </c>
      <c r="I982" s="6" t="s">
        <v>29</v>
      </c>
      <c r="J982" s="18">
        <v>37</v>
      </c>
      <c r="K982" s="18">
        <v>153</v>
      </c>
      <c r="L982" s="18">
        <v>760</v>
      </c>
      <c r="M982" s="18">
        <v>26806.726600000002</v>
      </c>
      <c r="N982" s="18">
        <v>10</v>
      </c>
      <c r="O982" s="18">
        <v>724.50612432432433</v>
      </c>
      <c r="P982" s="21">
        <v>4.1351351351351351</v>
      </c>
      <c r="Q982" s="21">
        <v>4.9673202614379086</v>
      </c>
      <c r="R982" s="18">
        <v>2401.4766000000018</v>
      </c>
      <c r="S982" s="24">
        <v>8.9584850691915574E-2</v>
      </c>
      <c r="T982" s="18">
        <v>1002.7766000000017</v>
      </c>
      <c r="U982" s="24">
        <v>3.7407648272877958E-2</v>
      </c>
      <c r="V982" s="12" cm="1">
        <f t="array" ref="V982">SUMPRODUCT((B982=$B:$B)*(M982&lt;$M:$M))+1</f>
        <v>187</v>
      </c>
    </row>
    <row r="983" spans="1:22" x14ac:dyDescent="0.2">
      <c r="A983" s="14" t="str">
        <f t="shared" si="15"/>
        <v>2023Ronnie Estrada11</v>
      </c>
      <c r="B983" s="5">
        <v>2023</v>
      </c>
      <c r="C983" s="6" t="s">
        <v>428</v>
      </c>
      <c r="D983" s="6">
        <v>820884</v>
      </c>
      <c r="E983" s="6" t="s">
        <v>484</v>
      </c>
      <c r="F983" s="7">
        <v>6</v>
      </c>
      <c r="G983" s="7">
        <v>6</v>
      </c>
      <c r="H983" s="6" t="s">
        <v>31</v>
      </c>
      <c r="I983" s="6" t="s">
        <v>29</v>
      </c>
      <c r="J983" s="18">
        <v>51</v>
      </c>
      <c r="K983" s="18">
        <v>125</v>
      </c>
      <c r="L983" s="18">
        <v>484</v>
      </c>
      <c r="M983" s="18">
        <v>20777.098399999999</v>
      </c>
      <c r="N983" s="18">
        <v>11</v>
      </c>
      <c r="O983" s="18">
        <v>407.39408627450979</v>
      </c>
      <c r="P983" s="21">
        <v>2.4509803921568629</v>
      </c>
      <c r="Q983" s="21">
        <v>3.8719999999999999</v>
      </c>
      <c r="R983" s="18">
        <v>4030.5983999999989</v>
      </c>
      <c r="S983" s="24">
        <v>0.19399236228288735</v>
      </c>
      <c r="T983" s="18">
        <v>2198.7783999999992</v>
      </c>
      <c r="U983" s="24">
        <v>0.10582701961887032</v>
      </c>
      <c r="V983" s="12" cm="1">
        <f t="array" ref="V983">SUMPRODUCT((B983=$B:$B)*(M983&lt;$M:$M))+1</f>
        <v>210</v>
      </c>
    </row>
    <row r="984" spans="1:22" x14ac:dyDescent="0.2">
      <c r="A984" s="14" t="str">
        <f t="shared" si="15"/>
        <v>2023Ronnie Estrada12</v>
      </c>
      <c r="B984" s="5">
        <v>2023</v>
      </c>
      <c r="C984" s="6" t="s">
        <v>428</v>
      </c>
      <c r="D984" s="6">
        <v>940550</v>
      </c>
      <c r="E984" s="6" t="s">
        <v>435</v>
      </c>
      <c r="F984" s="7">
        <v>6</v>
      </c>
      <c r="G984" s="7">
        <v>6</v>
      </c>
      <c r="H984" s="6" t="s">
        <v>31</v>
      </c>
      <c r="I984" s="6" t="s">
        <v>34</v>
      </c>
      <c r="J984" s="18">
        <v>49</v>
      </c>
      <c r="K984" s="18">
        <v>82</v>
      </c>
      <c r="L984" s="18">
        <v>299</v>
      </c>
      <c r="M984" s="18">
        <v>12332.870999999999</v>
      </c>
      <c r="N984" s="18">
        <v>12</v>
      </c>
      <c r="O984" s="18">
        <v>251.69124489795917</v>
      </c>
      <c r="P984" s="21">
        <v>1.6734693877551021</v>
      </c>
      <c r="Q984" s="21">
        <v>3.6463414634146343</v>
      </c>
      <c r="R984" s="18">
        <v>1737.6209999999992</v>
      </c>
      <c r="S984" s="24">
        <v>0.14089347079037795</v>
      </c>
      <c r="T984" s="18">
        <v>22.81099999999924</v>
      </c>
      <c r="U984" s="24">
        <v>1.8496098759160978E-3</v>
      </c>
      <c r="V984" s="12" cm="1">
        <f t="array" ref="V984">SUMPRODUCT((B984=$B:$B)*(M984&lt;$M:$M))+1</f>
        <v>251</v>
      </c>
    </row>
    <row r="985" spans="1:22" x14ac:dyDescent="0.2">
      <c r="A985" s="14" t="str">
        <f t="shared" si="15"/>
        <v>2023Ronnie Estrada13</v>
      </c>
      <c r="B985" s="5">
        <v>2023</v>
      </c>
      <c r="C985" s="6" t="s">
        <v>428</v>
      </c>
      <c r="D985" s="6">
        <v>727745</v>
      </c>
      <c r="E985" s="6" t="s">
        <v>436</v>
      </c>
      <c r="F985" s="7">
        <v>6</v>
      </c>
      <c r="G985" s="7">
        <v>6</v>
      </c>
      <c r="H985" s="6" t="s">
        <v>31</v>
      </c>
      <c r="I985" s="6" t="s">
        <v>34</v>
      </c>
      <c r="J985" s="18">
        <v>24</v>
      </c>
      <c r="K985" s="18">
        <v>64</v>
      </c>
      <c r="L985" s="18">
        <v>201</v>
      </c>
      <c r="M985" s="18">
        <v>10163.466</v>
      </c>
      <c r="N985" s="18">
        <v>13</v>
      </c>
      <c r="O985" s="18">
        <v>423.47775000000001</v>
      </c>
      <c r="P985" s="21">
        <v>2.6666666666666665</v>
      </c>
      <c r="Q985" s="21">
        <v>3.140625</v>
      </c>
      <c r="R985" s="18">
        <v>1431.9660000000003</v>
      </c>
      <c r="S985" s="24">
        <v>0.14089347079037803</v>
      </c>
      <c r="T985" s="18">
        <v>563.16600000000039</v>
      </c>
      <c r="U985" s="24">
        <v>5.5410821465826751E-2</v>
      </c>
      <c r="V985" s="12" cm="1">
        <f t="array" ref="V985">SUMPRODUCT((B985=$B:$B)*(M985&lt;$M:$M))+1</f>
        <v>273</v>
      </c>
    </row>
    <row r="986" spans="1:22" x14ac:dyDescent="0.2">
      <c r="A986" s="14" t="str">
        <f t="shared" si="15"/>
        <v>2023Ronnie Estrada14</v>
      </c>
      <c r="B986" s="5">
        <v>2023</v>
      </c>
      <c r="C986" s="6" t="s">
        <v>428</v>
      </c>
      <c r="D986" s="6">
        <v>437005</v>
      </c>
      <c r="E986" s="6" t="s">
        <v>437</v>
      </c>
      <c r="F986" s="7">
        <v>6</v>
      </c>
      <c r="G986" s="7">
        <v>6</v>
      </c>
      <c r="H986" s="6" t="s">
        <v>31</v>
      </c>
      <c r="I986" s="6" t="s">
        <v>34</v>
      </c>
      <c r="J986" s="18">
        <v>23</v>
      </c>
      <c r="K986" s="18">
        <v>84</v>
      </c>
      <c r="L986" s="18">
        <v>215</v>
      </c>
      <c r="M986" s="18">
        <v>9700.4519999999993</v>
      </c>
      <c r="N986" s="18">
        <v>14</v>
      </c>
      <c r="O986" s="18">
        <v>421.75878260869564</v>
      </c>
      <c r="P986" s="21">
        <v>3.652173913043478</v>
      </c>
      <c r="Q986" s="21">
        <v>2.5595238095238093</v>
      </c>
      <c r="R986" s="18">
        <v>1068.7019999999993</v>
      </c>
      <c r="S986" s="24">
        <v>0.11017033020729337</v>
      </c>
      <c r="T986" s="18">
        <v>210.67199999999934</v>
      </c>
      <c r="U986" s="24">
        <v>2.1717750884185538E-2</v>
      </c>
      <c r="V986" s="12" cm="1">
        <f t="array" ref="V986">SUMPRODUCT((B986=$B:$B)*(M986&lt;$M:$M))+1</f>
        <v>285</v>
      </c>
    </row>
    <row r="987" spans="1:22" x14ac:dyDescent="0.2">
      <c r="A987" s="14" t="str">
        <f t="shared" si="15"/>
        <v>2023Ronnie Estrada15</v>
      </c>
      <c r="B987" s="5">
        <v>2023</v>
      </c>
      <c r="C987" s="6" t="s">
        <v>428</v>
      </c>
      <c r="D987" s="6">
        <v>884431</v>
      </c>
      <c r="E987" s="6" t="s">
        <v>89</v>
      </c>
      <c r="F987" s="7">
        <v>6</v>
      </c>
      <c r="G987" s="7">
        <v>4</v>
      </c>
      <c r="H987" s="6" t="s">
        <v>22</v>
      </c>
      <c r="I987" s="6" t="s">
        <v>34</v>
      </c>
      <c r="J987" s="18">
        <v>29</v>
      </c>
      <c r="K987" s="18">
        <v>74</v>
      </c>
      <c r="L987" s="18">
        <v>209</v>
      </c>
      <c r="M987" s="18">
        <v>8819.3281999999999</v>
      </c>
      <c r="N987" s="18">
        <v>15</v>
      </c>
      <c r="O987" s="18">
        <v>304.11476551724138</v>
      </c>
      <c r="P987" s="21">
        <v>2.5517241379310347</v>
      </c>
      <c r="Q987" s="21">
        <v>2.8243243243243241</v>
      </c>
      <c r="R987" s="18">
        <v>790.07819999999992</v>
      </c>
      <c r="S987" s="24">
        <v>8.9584850691915505E-2</v>
      </c>
      <c r="T987" s="18">
        <v>-255.72180000000003</v>
      </c>
      <c r="U987" s="24">
        <v>-2.8995609892372532E-2</v>
      </c>
      <c r="V987" s="12" cm="1">
        <f t="array" ref="V987">SUMPRODUCT((B987=$B:$B)*(M987&lt;$M:$M))+1</f>
        <v>309</v>
      </c>
    </row>
    <row r="988" spans="1:22" x14ac:dyDescent="0.2">
      <c r="A988" s="14" t="str">
        <f t="shared" si="15"/>
        <v>2023Ronnie Estrada16</v>
      </c>
      <c r="B988" s="5">
        <v>2023</v>
      </c>
      <c r="C988" s="6" t="s">
        <v>428</v>
      </c>
      <c r="D988" s="6">
        <v>618134</v>
      </c>
      <c r="E988" s="6" t="s">
        <v>439</v>
      </c>
      <c r="F988" s="7">
        <v>6</v>
      </c>
      <c r="G988" s="7">
        <v>6</v>
      </c>
      <c r="H988" s="6" t="s">
        <v>31</v>
      </c>
      <c r="I988" s="6" t="s">
        <v>34</v>
      </c>
      <c r="J988" s="18">
        <v>18</v>
      </c>
      <c r="K988" s="18">
        <v>63</v>
      </c>
      <c r="L988" s="18">
        <v>200</v>
      </c>
      <c r="M988" s="18">
        <v>8707.2999999999993</v>
      </c>
      <c r="N988" s="18">
        <v>16</v>
      </c>
      <c r="O988" s="18">
        <v>483.73888888888882</v>
      </c>
      <c r="P988" s="21">
        <v>3.5</v>
      </c>
      <c r="Q988" s="21">
        <v>3.1746031746031744</v>
      </c>
      <c r="R988" s="18">
        <v>845.79999999999927</v>
      </c>
      <c r="S988" s="24">
        <v>9.7136885142351748E-2</v>
      </c>
      <c r="T988" s="18">
        <v>177.96999999999923</v>
      </c>
      <c r="U988" s="24">
        <v>2.043917172946829E-2</v>
      </c>
      <c r="V988" s="12" cm="1">
        <f t="array" ref="V988">SUMPRODUCT((B988=$B:$B)*(M988&lt;$M:$M))+1</f>
        <v>314</v>
      </c>
    </row>
    <row r="989" spans="1:22" x14ac:dyDescent="0.2">
      <c r="A989" s="14" t="str">
        <f t="shared" si="15"/>
        <v>2023Ronnie Estrada17</v>
      </c>
      <c r="B989" s="5">
        <v>2023</v>
      </c>
      <c r="C989" s="6" t="s">
        <v>428</v>
      </c>
      <c r="D989" s="6">
        <v>354709</v>
      </c>
      <c r="E989" s="6" t="s">
        <v>434</v>
      </c>
      <c r="F989" s="7">
        <v>6</v>
      </c>
      <c r="G989" s="7">
        <v>6</v>
      </c>
      <c r="H989" s="6" t="s">
        <v>31</v>
      </c>
      <c r="I989" s="6" t="s">
        <v>34</v>
      </c>
      <c r="J989" s="18">
        <v>11</v>
      </c>
      <c r="K989" s="18">
        <v>48</v>
      </c>
      <c r="L989" s="18">
        <v>209</v>
      </c>
      <c r="M989" s="18">
        <v>8460.4987999999994</v>
      </c>
      <c r="N989" s="18">
        <v>17</v>
      </c>
      <c r="O989" s="18">
        <v>769.13625454545445</v>
      </c>
      <c r="P989" s="21">
        <v>4.3636363636363633</v>
      </c>
      <c r="Q989" s="21">
        <v>4.354166666666667</v>
      </c>
      <c r="R989" s="18">
        <v>910.74879999999939</v>
      </c>
      <c r="S989" s="24">
        <v>0.10764717560151411</v>
      </c>
      <c r="T989" s="18">
        <v>491.32879999999938</v>
      </c>
      <c r="U989" s="24">
        <v>5.8073266318529521E-2</v>
      </c>
      <c r="V989" s="12" cm="1">
        <f t="array" ref="V989">SUMPRODUCT((B989=$B:$B)*(M989&lt;$M:$M))+1</f>
        <v>323</v>
      </c>
    </row>
    <row r="990" spans="1:22" x14ac:dyDescent="0.2">
      <c r="A990" s="14" t="str">
        <f t="shared" si="15"/>
        <v>2023Ronnie Estrada18</v>
      </c>
      <c r="B990" s="5">
        <v>2023</v>
      </c>
      <c r="C990" s="6" t="s">
        <v>428</v>
      </c>
      <c r="D990" s="6">
        <v>547050</v>
      </c>
      <c r="E990" s="6" t="s">
        <v>372</v>
      </c>
      <c r="F990" s="7">
        <v>6</v>
      </c>
      <c r="G990" s="7">
        <v>6</v>
      </c>
      <c r="H990" s="6" t="s">
        <v>22</v>
      </c>
      <c r="I990" s="6" t="s">
        <v>34</v>
      </c>
      <c r="J990" s="18">
        <v>56</v>
      </c>
      <c r="K990" s="18">
        <v>56</v>
      </c>
      <c r="L990" s="18">
        <v>179</v>
      </c>
      <c r="M990" s="18">
        <v>7567.4549999999999</v>
      </c>
      <c r="N990" s="18">
        <v>18</v>
      </c>
      <c r="O990" s="18">
        <v>135.13312500000001</v>
      </c>
      <c r="P990" s="21">
        <v>1</v>
      </c>
      <c r="Q990" s="21">
        <v>3.1964285714285716</v>
      </c>
      <c r="R990" s="18">
        <v>1066.2049999999999</v>
      </c>
      <c r="S990" s="24">
        <v>0.14089347079037801</v>
      </c>
      <c r="T990" s="18">
        <v>-848.99500000000012</v>
      </c>
      <c r="U990" s="24">
        <v>-0.11219029383062075</v>
      </c>
      <c r="V990" s="12" cm="1">
        <f t="array" ref="V990">SUMPRODUCT((B990=$B:$B)*(M990&lt;$M:$M))+1</f>
        <v>334</v>
      </c>
    </row>
    <row r="991" spans="1:22" x14ac:dyDescent="0.2">
      <c r="A991" s="14" t="str">
        <f t="shared" si="15"/>
        <v>2023Ronnie Estrada19</v>
      </c>
      <c r="B991" s="5">
        <v>2023</v>
      </c>
      <c r="C991" s="6" t="s">
        <v>428</v>
      </c>
      <c r="D991" s="6">
        <v>187782</v>
      </c>
      <c r="E991" s="6" t="s">
        <v>438</v>
      </c>
      <c r="F991" s="7">
        <v>6</v>
      </c>
      <c r="G991" s="7">
        <v>6</v>
      </c>
      <c r="H991" s="6" t="s">
        <v>31</v>
      </c>
      <c r="I991" s="6" t="s">
        <v>34</v>
      </c>
      <c r="J991" s="18">
        <v>17</v>
      </c>
      <c r="K991" s="18">
        <v>49</v>
      </c>
      <c r="L991" s="18">
        <v>133</v>
      </c>
      <c r="M991" s="18">
        <v>5921.7690000000002</v>
      </c>
      <c r="N991" s="18">
        <v>19</v>
      </c>
      <c r="O991" s="18">
        <v>348.33935294117646</v>
      </c>
      <c r="P991" s="21">
        <v>2.8823529411764706</v>
      </c>
      <c r="Q991" s="21">
        <v>2.7142857142857144</v>
      </c>
      <c r="R991" s="18">
        <v>918.76900000000023</v>
      </c>
      <c r="S991" s="24">
        <v>0.15515110434061177</v>
      </c>
      <c r="T991" s="18">
        <v>298.96900000000028</v>
      </c>
      <c r="U991" s="24">
        <v>5.0486434036856265E-2</v>
      </c>
      <c r="V991" s="12" cm="1">
        <f t="array" ref="V991">SUMPRODUCT((B991=$B:$B)*(M991&lt;$M:$M))+1</f>
        <v>363</v>
      </c>
    </row>
    <row r="992" spans="1:22" x14ac:dyDescent="0.2">
      <c r="A992" s="14" t="str">
        <f t="shared" si="15"/>
        <v>2023Ronnie Estrada20</v>
      </c>
      <c r="B992" s="5">
        <v>2023</v>
      </c>
      <c r="C992" s="6" t="s">
        <v>428</v>
      </c>
      <c r="D992" s="6">
        <v>375945</v>
      </c>
      <c r="E992" s="6" t="s">
        <v>440</v>
      </c>
      <c r="F992" s="7">
        <v>6</v>
      </c>
      <c r="G992" s="7">
        <v>6</v>
      </c>
      <c r="H992" s="6" t="s">
        <v>31</v>
      </c>
      <c r="I992" s="6" t="s">
        <v>34</v>
      </c>
      <c r="J992" s="18">
        <v>2</v>
      </c>
      <c r="K992" s="18">
        <v>4</v>
      </c>
      <c r="L992" s="18">
        <v>6</v>
      </c>
      <c r="M992" s="18">
        <v>141.39920000000001</v>
      </c>
      <c r="N992" s="18">
        <v>20</v>
      </c>
      <c r="O992" s="18">
        <v>70.699600000000004</v>
      </c>
      <c r="P992" s="21">
        <v>2</v>
      </c>
      <c r="Q992" s="21">
        <v>1.5</v>
      </c>
      <c r="R992" s="18">
        <v>19.899200000000008</v>
      </c>
      <c r="S992" s="24">
        <v>0.14073064062597246</v>
      </c>
      <c r="T992" s="18">
        <v>-50.90079999999999</v>
      </c>
      <c r="U992" s="24">
        <v>-0.35997940582407811</v>
      </c>
      <c r="V992" s="12" cm="1">
        <f t="array" ref="V992">SUMPRODUCT((B992=$B:$B)*(M992&lt;$M:$M))+1</f>
        <v>515</v>
      </c>
    </row>
    <row r="993" spans="1:22" x14ac:dyDescent="0.2">
      <c r="A993" s="14" t="str">
        <f t="shared" si="15"/>
        <v>2023Sienna Calderon1</v>
      </c>
      <c r="B993" s="5">
        <v>2023</v>
      </c>
      <c r="C993" s="6" t="s">
        <v>485</v>
      </c>
      <c r="D993" s="6">
        <v>259545</v>
      </c>
      <c r="E993" s="6" t="s">
        <v>478</v>
      </c>
      <c r="F993" s="7">
        <v>2</v>
      </c>
      <c r="G993" s="7">
        <v>2</v>
      </c>
      <c r="H993" s="6" t="s">
        <v>22</v>
      </c>
      <c r="I993" s="6" t="s">
        <v>23</v>
      </c>
      <c r="J993" s="18">
        <v>142</v>
      </c>
      <c r="K993" s="18">
        <v>981</v>
      </c>
      <c r="L993" s="18">
        <v>5106</v>
      </c>
      <c r="M993" s="18">
        <v>236956.06200000001</v>
      </c>
      <c r="N993" s="18">
        <v>1</v>
      </c>
      <c r="O993" s="18">
        <v>1668.704661971831</v>
      </c>
      <c r="P993" s="21">
        <v>6.908450704225352</v>
      </c>
      <c r="Q993" s="21">
        <v>5.2048929663608563</v>
      </c>
      <c r="R993" s="18">
        <v>33385.562000000005</v>
      </c>
      <c r="S993" s="24">
        <v>0.14089347079037803</v>
      </c>
      <c r="T993" s="18">
        <v>27789.732000000004</v>
      </c>
      <c r="U993" s="24">
        <v>0.1172779956142249</v>
      </c>
      <c r="V993" s="12" cm="1">
        <f t="array" ref="V993">SUMPRODUCT((B993=$B:$B)*(M993&lt;$M:$M))+1</f>
        <v>7</v>
      </c>
    </row>
    <row r="994" spans="1:22" x14ac:dyDescent="0.2">
      <c r="A994" s="14" t="str">
        <f t="shared" si="15"/>
        <v>2023Sienna Calderon2</v>
      </c>
      <c r="B994" s="5">
        <v>2023</v>
      </c>
      <c r="C994" s="6" t="s">
        <v>485</v>
      </c>
      <c r="D994" s="6">
        <v>122095</v>
      </c>
      <c r="E994" s="6" t="s">
        <v>443</v>
      </c>
      <c r="F994" s="7">
        <v>2</v>
      </c>
      <c r="G994" s="7">
        <v>2</v>
      </c>
      <c r="H994" s="6" t="s">
        <v>22</v>
      </c>
      <c r="I994" s="6" t="s">
        <v>25</v>
      </c>
      <c r="J994" s="18">
        <v>185</v>
      </c>
      <c r="K994" s="18">
        <v>678</v>
      </c>
      <c r="L994" s="18">
        <v>2920</v>
      </c>
      <c r="M994" s="18">
        <v>110889.48</v>
      </c>
      <c r="N994" s="18">
        <v>2</v>
      </c>
      <c r="O994" s="18">
        <v>599.40259459459458</v>
      </c>
      <c r="P994" s="21">
        <v>3.6648648648648647</v>
      </c>
      <c r="Q994" s="21">
        <v>4.3067846607669615</v>
      </c>
      <c r="R994" s="18">
        <v>-1135.2700000000041</v>
      </c>
      <c r="S994" s="24">
        <v>-1.0237851237105668E-2</v>
      </c>
      <c r="T994" s="18">
        <v>-7782.9200000000037</v>
      </c>
      <c r="U994" s="24">
        <v>-7.0186279167329529E-2</v>
      </c>
      <c r="V994" s="12" cm="1">
        <f t="array" ref="V994">SUMPRODUCT((B994=$B:$B)*(M994&lt;$M:$M))+1</f>
        <v>49</v>
      </c>
    </row>
    <row r="995" spans="1:22" x14ac:dyDescent="0.2">
      <c r="A995" s="14" t="str">
        <f t="shared" si="15"/>
        <v>2023Sienna Calderon3</v>
      </c>
      <c r="B995" s="5">
        <v>2023</v>
      </c>
      <c r="C995" s="6" t="s">
        <v>485</v>
      </c>
      <c r="D995" s="6">
        <v>146932</v>
      </c>
      <c r="E995" s="6" t="s">
        <v>486</v>
      </c>
      <c r="F995" s="7">
        <v>2</v>
      </c>
      <c r="G995" s="7">
        <v>2</v>
      </c>
      <c r="H995" s="6" t="s">
        <v>31</v>
      </c>
      <c r="I995" s="6" t="s">
        <v>29</v>
      </c>
      <c r="J995" s="18">
        <v>82</v>
      </c>
      <c r="K995" s="18">
        <v>261</v>
      </c>
      <c r="L995" s="18">
        <v>1166</v>
      </c>
      <c r="M995" s="18">
        <v>51248.637999999999</v>
      </c>
      <c r="N995" s="18">
        <v>3</v>
      </c>
      <c r="O995" s="18">
        <v>624.98339024390248</v>
      </c>
      <c r="P995" s="21">
        <v>3.1829268292682928</v>
      </c>
      <c r="Q995" s="21">
        <v>4.4674329501915713</v>
      </c>
      <c r="R995" s="18">
        <v>6623.137999999999</v>
      </c>
      <c r="S995" s="24">
        <v>0.12923539548504681</v>
      </c>
      <c r="T995" s="18">
        <v>3714.7879999999991</v>
      </c>
      <c r="U995" s="24">
        <v>7.2485594641559042E-2</v>
      </c>
      <c r="V995" s="12" cm="1">
        <f t="array" ref="V995">SUMPRODUCT((B995=$B:$B)*(M995&lt;$M:$M))+1</f>
        <v>130</v>
      </c>
    </row>
    <row r="996" spans="1:22" x14ac:dyDescent="0.2">
      <c r="A996" s="14" t="str">
        <f t="shared" si="15"/>
        <v>2023Sienna Calderon4</v>
      </c>
      <c r="B996" s="5">
        <v>2023</v>
      </c>
      <c r="C996" s="6" t="s">
        <v>485</v>
      </c>
      <c r="D996" s="6">
        <v>160574</v>
      </c>
      <c r="E996" s="6" t="s">
        <v>487</v>
      </c>
      <c r="F996" s="7">
        <v>2</v>
      </c>
      <c r="G996" s="7">
        <v>2</v>
      </c>
      <c r="H996" s="6" t="s">
        <v>31</v>
      </c>
      <c r="I996" s="6" t="s">
        <v>34</v>
      </c>
      <c r="J996" s="18">
        <v>23</v>
      </c>
      <c r="K996" s="18">
        <v>45</v>
      </c>
      <c r="L996" s="18">
        <v>132</v>
      </c>
      <c r="M996" s="18">
        <v>6738.9780000000001</v>
      </c>
      <c r="N996" s="18">
        <v>4</v>
      </c>
      <c r="O996" s="18">
        <v>292.99904347826089</v>
      </c>
      <c r="P996" s="21">
        <v>1.9565217391304348</v>
      </c>
      <c r="Q996" s="21">
        <v>2.9333333333333331</v>
      </c>
      <c r="R996" s="18">
        <v>949.47800000000007</v>
      </c>
      <c r="S996" s="24">
        <v>0.14089347079037801</v>
      </c>
      <c r="T996" s="18">
        <v>163.97800000000007</v>
      </c>
      <c r="U996" s="24">
        <v>2.433276974639182E-2</v>
      </c>
      <c r="V996" s="12" cm="1">
        <f t="array" ref="V996">SUMPRODUCT((B996=$B:$B)*(M996&lt;$M:$M))+1</f>
        <v>348</v>
      </c>
    </row>
    <row r="997" spans="1:22" x14ac:dyDescent="0.2">
      <c r="A997" s="14" t="str">
        <f t="shared" si="15"/>
        <v>2023Sienna Calderon5</v>
      </c>
      <c r="B997" s="5">
        <v>2023</v>
      </c>
      <c r="C997" s="6" t="s">
        <v>485</v>
      </c>
      <c r="D997" s="6">
        <v>769640</v>
      </c>
      <c r="E997" s="6" t="s">
        <v>488</v>
      </c>
      <c r="F997" s="7">
        <v>2</v>
      </c>
      <c r="G997" s="7">
        <v>2</v>
      </c>
      <c r="H997" s="6" t="s">
        <v>31</v>
      </c>
      <c r="I997" s="6" t="s">
        <v>34</v>
      </c>
      <c r="J997" s="18">
        <v>24</v>
      </c>
      <c r="K997" s="18">
        <v>33</v>
      </c>
      <c r="L997" s="18">
        <v>110</v>
      </c>
      <c r="M997" s="18">
        <v>5732.7060000000001</v>
      </c>
      <c r="N997" s="18">
        <v>5</v>
      </c>
      <c r="O997" s="18">
        <v>238.86275000000001</v>
      </c>
      <c r="P997" s="21">
        <v>1.375</v>
      </c>
      <c r="Q997" s="21">
        <v>3.3333333333333335</v>
      </c>
      <c r="R997" s="18">
        <v>835.20600000000013</v>
      </c>
      <c r="S997" s="24">
        <v>0.14569140646668433</v>
      </c>
      <c r="T997" s="18">
        <v>30.906000000000176</v>
      </c>
      <c r="U997" s="24">
        <v>5.391171289788832E-3</v>
      </c>
      <c r="V997" s="12" cm="1">
        <f t="array" ref="V997">SUMPRODUCT((B997=$B:$B)*(M997&lt;$M:$M))+1</f>
        <v>366</v>
      </c>
    </row>
    <row r="998" spans="1:22" x14ac:dyDescent="0.2">
      <c r="A998" s="14" t="str">
        <f t="shared" si="15"/>
        <v>2023Sivesh Saleh1</v>
      </c>
      <c r="B998" s="5">
        <v>2023</v>
      </c>
      <c r="C998" s="6" t="s">
        <v>441</v>
      </c>
      <c r="D998" s="6">
        <v>866033</v>
      </c>
      <c r="E998" s="6" t="s">
        <v>82</v>
      </c>
      <c r="F998" s="7">
        <v>3</v>
      </c>
      <c r="G998" s="7">
        <v>4</v>
      </c>
      <c r="H998" s="6" t="s">
        <v>22</v>
      </c>
      <c r="I998" s="6" t="s">
        <v>23</v>
      </c>
      <c r="J998" s="18">
        <v>99</v>
      </c>
      <c r="K998" s="18">
        <v>679</v>
      </c>
      <c r="L998" s="18">
        <v>6428</v>
      </c>
      <c r="M998" s="18">
        <v>258490.8536</v>
      </c>
      <c r="N998" s="18">
        <v>1</v>
      </c>
      <c r="O998" s="18">
        <v>2611.0187232323233</v>
      </c>
      <c r="P998" s="21">
        <v>6.858585858585859</v>
      </c>
      <c r="Q998" s="21">
        <v>9.4668630338733433</v>
      </c>
      <c r="R998" s="18">
        <v>11154.853600000002</v>
      </c>
      <c r="S998" s="24">
        <v>4.3153765189933989E-2</v>
      </c>
      <c r="T998" s="18">
        <v>7369.7536000000018</v>
      </c>
      <c r="U998" s="24">
        <v>2.8510693888628955E-2</v>
      </c>
      <c r="V998" s="12" cm="1">
        <f t="array" ref="V998">SUMPRODUCT((B998=$B:$B)*(M998&lt;$M:$M))+1</f>
        <v>6</v>
      </c>
    </row>
    <row r="999" spans="1:22" x14ac:dyDescent="0.2">
      <c r="A999" s="14" t="str">
        <f t="shared" si="15"/>
        <v>2023Sivesh Saleh2</v>
      </c>
      <c r="B999" s="5">
        <v>2023</v>
      </c>
      <c r="C999" s="6" t="s">
        <v>441</v>
      </c>
      <c r="D999" s="6">
        <v>249077</v>
      </c>
      <c r="E999" s="6" t="s">
        <v>24</v>
      </c>
      <c r="F999" s="7">
        <v>3</v>
      </c>
      <c r="G999" s="7">
        <v>4</v>
      </c>
      <c r="H999" s="6" t="s">
        <v>22</v>
      </c>
      <c r="I999" s="6" t="s">
        <v>23</v>
      </c>
      <c r="J999" s="18">
        <v>249</v>
      </c>
      <c r="K999" s="18">
        <v>866</v>
      </c>
      <c r="L999" s="18">
        <v>4582</v>
      </c>
      <c r="M999" s="18">
        <v>191418.68489999999</v>
      </c>
      <c r="N999" s="18">
        <v>2</v>
      </c>
      <c r="O999" s="18">
        <v>768.74973855421683</v>
      </c>
      <c r="P999" s="21">
        <v>3.4779116465863456</v>
      </c>
      <c r="Q999" s="21">
        <v>5.2909930715935332</v>
      </c>
      <c r="R999" s="18">
        <v>19711.934899999993</v>
      </c>
      <c r="S999" s="24">
        <v>0.10297811266594901</v>
      </c>
      <c r="T999" s="18">
        <v>11054.634899999994</v>
      </c>
      <c r="U999" s="24">
        <v>5.7751075375818729E-2</v>
      </c>
      <c r="V999" s="12" cm="1">
        <f t="array" ref="V999">SUMPRODUCT((B999=$B:$B)*(M999&lt;$M:$M))+1</f>
        <v>20</v>
      </c>
    </row>
    <row r="1000" spans="1:22" x14ac:dyDescent="0.2">
      <c r="A1000" s="14" t="str">
        <f t="shared" si="15"/>
        <v>2023Sivesh Saleh3</v>
      </c>
      <c r="B1000" s="5">
        <v>2023</v>
      </c>
      <c r="C1000" s="6" t="s">
        <v>441</v>
      </c>
      <c r="D1000" s="6">
        <v>247473</v>
      </c>
      <c r="E1000" s="6" t="s">
        <v>135</v>
      </c>
      <c r="F1000" s="7">
        <v>3</v>
      </c>
      <c r="G1000" s="7">
        <v>3</v>
      </c>
      <c r="H1000" s="6" t="s">
        <v>22</v>
      </c>
      <c r="I1000" s="6" t="s">
        <v>25</v>
      </c>
      <c r="J1000" s="18">
        <v>250</v>
      </c>
      <c r="K1000" s="18">
        <v>577</v>
      </c>
      <c r="L1000" s="18">
        <v>2561</v>
      </c>
      <c r="M1000" s="18">
        <v>118736.92080000001</v>
      </c>
      <c r="N1000" s="18">
        <v>3</v>
      </c>
      <c r="O1000" s="18">
        <v>474.94768320000003</v>
      </c>
      <c r="P1000" s="21">
        <v>2.3079999999999998</v>
      </c>
      <c r="Q1000" s="21">
        <v>4.4384748700173313</v>
      </c>
      <c r="R1000" s="18">
        <v>16374.420800000007</v>
      </c>
      <c r="S1000" s="24">
        <v>0.13790504831754072</v>
      </c>
      <c r="T1000" s="18">
        <v>7994.6707999999871</v>
      </c>
      <c r="U1000" s="24">
        <v>6.7330959453346259E-2</v>
      </c>
      <c r="V1000" s="12" cm="1">
        <f t="array" ref="V1000">SUMPRODUCT((B1000=$B:$B)*(M1000&lt;$M:$M))+1</f>
        <v>41</v>
      </c>
    </row>
    <row r="1001" spans="1:22" x14ac:dyDescent="0.2">
      <c r="A1001" s="14" t="str">
        <f t="shared" si="15"/>
        <v>2023Sivesh Saleh4</v>
      </c>
      <c r="B1001" s="5">
        <v>2023</v>
      </c>
      <c r="C1001" s="6" t="s">
        <v>441</v>
      </c>
      <c r="D1001" s="6">
        <v>271885</v>
      </c>
      <c r="E1001" s="6" t="s">
        <v>442</v>
      </c>
      <c r="F1001" s="7">
        <v>3</v>
      </c>
      <c r="G1001" s="7">
        <v>3</v>
      </c>
      <c r="H1001" s="6" t="s">
        <v>31</v>
      </c>
      <c r="I1001" s="6" t="s">
        <v>25</v>
      </c>
      <c r="J1001" s="18">
        <v>234</v>
      </c>
      <c r="K1001" s="18">
        <v>556</v>
      </c>
      <c r="L1001" s="18">
        <v>2172</v>
      </c>
      <c r="M1001" s="18">
        <v>82392.631599999993</v>
      </c>
      <c r="N1001" s="18">
        <v>4</v>
      </c>
      <c r="O1001" s="18">
        <v>352.10526324786321</v>
      </c>
      <c r="P1001" s="21">
        <v>2.3760683760683761</v>
      </c>
      <c r="Q1001" s="21">
        <v>3.906474820143885</v>
      </c>
      <c r="R1001" s="18">
        <v>7381.1315999999933</v>
      </c>
      <c r="S1001" s="24">
        <v>8.9584850691915435E-2</v>
      </c>
      <c r="T1001" s="18">
        <v>-477.31840000001648</v>
      </c>
      <c r="U1001" s="24">
        <v>-5.7932170720957589E-3</v>
      </c>
      <c r="V1001" s="12" cm="1">
        <f t="array" ref="V1001">SUMPRODUCT((B1001=$B:$B)*(M1001&lt;$M:$M))+1</f>
        <v>67</v>
      </c>
    </row>
    <row r="1002" spans="1:22" x14ac:dyDescent="0.2">
      <c r="A1002" s="14" t="str">
        <f t="shared" si="15"/>
        <v>2024Alberto Hunt1</v>
      </c>
      <c r="B1002" s="5">
        <v>2024</v>
      </c>
      <c r="C1002" s="6" t="s">
        <v>20</v>
      </c>
      <c r="D1002" s="6">
        <v>205478</v>
      </c>
      <c r="E1002" s="6" t="s">
        <v>21</v>
      </c>
      <c r="F1002" s="7">
        <v>1</v>
      </c>
      <c r="G1002" s="7">
        <v>4</v>
      </c>
      <c r="H1002" s="6" t="s">
        <v>22</v>
      </c>
      <c r="I1002" s="6" t="s">
        <v>23</v>
      </c>
      <c r="J1002" s="18">
        <v>242</v>
      </c>
      <c r="K1002" s="18">
        <v>739</v>
      </c>
      <c r="L1002" s="18">
        <v>4212</v>
      </c>
      <c r="M1002" s="18">
        <v>169532.16</v>
      </c>
      <c r="N1002" s="18">
        <v>1</v>
      </c>
      <c r="O1002" s="18">
        <v>700.54611570247937</v>
      </c>
      <c r="P1002" s="21">
        <v>3.053719008264463</v>
      </c>
      <c r="Q1002" s="21">
        <v>5.6995940460081194</v>
      </c>
      <c r="R1002" s="18">
        <v>18164.160000000003</v>
      </c>
      <c r="S1002" s="24">
        <v>0.10714285714285716</v>
      </c>
      <c r="T1002" s="18">
        <v>10175.240000000003</v>
      </c>
      <c r="U1002" s="24">
        <v>6.0019526678595989E-2</v>
      </c>
      <c r="V1002" s="12" cm="1">
        <f t="array" ref="V1002">SUMPRODUCT((B1002=$B:$B)*(M1002&lt;$M:$M))+1</f>
        <v>25</v>
      </c>
    </row>
    <row r="1003" spans="1:22" x14ac:dyDescent="0.2">
      <c r="A1003" s="14" t="str">
        <f t="shared" si="15"/>
        <v>2024Alberto Hunt2</v>
      </c>
      <c r="B1003" s="5">
        <v>2024</v>
      </c>
      <c r="C1003" s="6" t="s">
        <v>20</v>
      </c>
      <c r="D1003" s="6">
        <v>196519</v>
      </c>
      <c r="E1003" s="6" t="s">
        <v>26</v>
      </c>
      <c r="F1003" s="7">
        <v>1</v>
      </c>
      <c r="G1003" s="7">
        <v>1</v>
      </c>
      <c r="H1003" s="6" t="s">
        <v>22</v>
      </c>
      <c r="I1003" s="6" t="s">
        <v>25</v>
      </c>
      <c r="J1003" s="18">
        <v>226</v>
      </c>
      <c r="K1003" s="18">
        <v>598</v>
      </c>
      <c r="L1003" s="18">
        <v>2447</v>
      </c>
      <c r="M1003" s="18">
        <v>114987.32</v>
      </c>
      <c r="N1003" s="18">
        <v>2</v>
      </c>
      <c r="O1003" s="18">
        <v>508.79345132743367</v>
      </c>
      <c r="P1003" s="21">
        <v>2.6460176991150441</v>
      </c>
      <c r="Q1003" s="21">
        <v>4.091973244147157</v>
      </c>
      <c r="R1003" s="18">
        <v>15860.320000000007</v>
      </c>
      <c r="S1003" s="24">
        <v>0.13793103448275867</v>
      </c>
      <c r="T1003" s="18">
        <v>8485.6800000000076</v>
      </c>
      <c r="U1003" s="24">
        <v>7.3796658622881262E-2</v>
      </c>
      <c r="V1003" s="12" cm="1">
        <f t="array" ref="V1003">SUMPRODUCT((B1003=$B:$B)*(M1003&lt;$M:$M))+1</f>
        <v>47</v>
      </c>
    </row>
    <row r="1004" spans="1:22" x14ac:dyDescent="0.2">
      <c r="A1004" s="14" t="str">
        <f t="shared" si="15"/>
        <v>2024Alberto Hunt3</v>
      </c>
      <c r="B1004" s="5">
        <v>2024</v>
      </c>
      <c r="C1004" s="6" t="s">
        <v>20</v>
      </c>
      <c r="D1004" s="6">
        <v>249077</v>
      </c>
      <c r="E1004" s="6" t="s">
        <v>24</v>
      </c>
      <c r="F1004" s="7">
        <v>1</v>
      </c>
      <c r="G1004" s="7">
        <v>4</v>
      </c>
      <c r="H1004" s="6" t="s">
        <v>22</v>
      </c>
      <c r="I1004" s="6" t="s">
        <v>25</v>
      </c>
      <c r="J1004" s="18">
        <v>237</v>
      </c>
      <c r="K1004" s="18">
        <v>722</v>
      </c>
      <c r="L1004" s="18">
        <v>2716</v>
      </c>
      <c r="M1004" s="18">
        <v>109413.495</v>
      </c>
      <c r="N1004" s="18">
        <v>3</v>
      </c>
      <c r="O1004" s="18">
        <v>461.6603164556962</v>
      </c>
      <c r="P1004" s="21">
        <v>3.0464135021097047</v>
      </c>
      <c r="Q1004" s="21">
        <v>3.7617728531855956</v>
      </c>
      <c r="R1004" s="18">
        <v>13436.744999999995</v>
      </c>
      <c r="S1004" s="24">
        <v>0.12280701754385961</v>
      </c>
      <c r="T1004" s="18">
        <v>5616.2649999999958</v>
      </c>
      <c r="U1004" s="24">
        <v>5.1330642531801002E-2</v>
      </c>
      <c r="V1004" s="12" cm="1">
        <f t="array" ref="V1004">SUMPRODUCT((B1004=$B:$B)*(M1004&lt;$M:$M))+1</f>
        <v>52</v>
      </c>
    </row>
    <row r="1005" spans="1:22" x14ac:dyDescent="0.2">
      <c r="A1005" s="14" t="str">
        <f t="shared" si="15"/>
        <v>2024Alberto Hunt4</v>
      </c>
      <c r="B1005" s="5">
        <v>2024</v>
      </c>
      <c r="C1005" s="6" t="s">
        <v>20</v>
      </c>
      <c r="D1005" s="6">
        <v>629321</v>
      </c>
      <c r="E1005" s="6" t="s">
        <v>30</v>
      </c>
      <c r="F1005" s="7">
        <v>1</v>
      </c>
      <c r="G1005" s="7">
        <v>1</v>
      </c>
      <c r="H1005" s="6" t="s">
        <v>31</v>
      </c>
      <c r="I1005" s="6" t="s">
        <v>25</v>
      </c>
      <c r="J1005" s="18">
        <v>126</v>
      </c>
      <c r="K1005" s="18">
        <v>529</v>
      </c>
      <c r="L1005" s="18">
        <v>1777</v>
      </c>
      <c r="M1005" s="18">
        <v>89986.561000000002</v>
      </c>
      <c r="N1005" s="18">
        <v>4</v>
      </c>
      <c r="O1005" s="18">
        <v>714.17905555555558</v>
      </c>
      <c r="P1005" s="21">
        <v>4.1984126984126986</v>
      </c>
      <c r="Q1005" s="21">
        <v>3.3591682419659734</v>
      </c>
      <c r="R1005" s="18">
        <v>18598.811000000002</v>
      </c>
      <c r="S1005" s="24">
        <v>0.20668431811723531</v>
      </c>
      <c r="T1005" s="18">
        <v>14298.451000000001</v>
      </c>
      <c r="U1005" s="24">
        <v>0.15889540439266259</v>
      </c>
      <c r="V1005" s="12" cm="1">
        <f t="array" ref="V1005">SUMPRODUCT((B1005=$B:$B)*(M1005&lt;$M:$M))+1</f>
        <v>71</v>
      </c>
    </row>
    <row r="1006" spans="1:22" x14ac:dyDescent="0.2">
      <c r="A1006" s="14" t="str">
        <f t="shared" si="15"/>
        <v>2024Alberto Hunt5</v>
      </c>
      <c r="B1006" s="5">
        <v>2024</v>
      </c>
      <c r="C1006" s="6" t="s">
        <v>20</v>
      </c>
      <c r="D1006" s="6">
        <v>537905</v>
      </c>
      <c r="E1006" s="6" t="s">
        <v>28</v>
      </c>
      <c r="F1006" s="7">
        <v>1</v>
      </c>
      <c r="G1006" s="7">
        <v>4</v>
      </c>
      <c r="H1006" s="6" t="s">
        <v>22</v>
      </c>
      <c r="I1006" s="6" t="s">
        <v>29</v>
      </c>
      <c r="J1006" s="18">
        <v>154</v>
      </c>
      <c r="K1006" s="18">
        <v>500</v>
      </c>
      <c r="L1006" s="18">
        <v>1817</v>
      </c>
      <c r="M1006" s="18">
        <v>71527.59</v>
      </c>
      <c r="N1006" s="18">
        <v>5</v>
      </c>
      <c r="O1006" s="18">
        <v>464.46487012987012</v>
      </c>
      <c r="P1006" s="21">
        <v>3.2467532467532467</v>
      </c>
      <c r="Q1006" s="21">
        <v>3.6339999999999999</v>
      </c>
      <c r="R1006" s="18">
        <v>5298.3399999999965</v>
      </c>
      <c r="S1006" s="24">
        <v>7.4074074074074028E-2</v>
      </c>
      <c r="T1006" s="18">
        <v>187.4599999999964</v>
      </c>
      <c r="U1006" s="24">
        <v>2.6208068802541285E-3</v>
      </c>
      <c r="V1006" s="12" cm="1">
        <f t="array" ref="V1006">SUMPRODUCT((B1006=$B:$B)*(M1006&lt;$M:$M))+1</f>
        <v>92</v>
      </c>
    </row>
    <row r="1007" spans="1:22" x14ac:dyDescent="0.2">
      <c r="A1007" s="14" t="str">
        <f t="shared" si="15"/>
        <v>2024Alberto Hunt6</v>
      </c>
      <c r="B1007" s="5">
        <v>2024</v>
      </c>
      <c r="C1007" s="6" t="s">
        <v>20</v>
      </c>
      <c r="D1007" s="6">
        <v>263517</v>
      </c>
      <c r="E1007" s="6" t="s">
        <v>27</v>
      </c>
      <c r="F1007" s="7">
        <v>1</v>
      </c>
      <c r="G1007" s="7">
        <v>1</v>
      </c>
      <c r="H1007" s="6" t="s">
        <v>22</v>
      </c>
      <c r="I1007" s="6" t="s">
        <v>29</v>
      </c>
      <c r="J1007" s="18">
        <v>169</v>
      </c>
      <c r="K1007" s="18">
        <v>345</v>
      </c>
      <c r="L1007" s="18">
        <v>1457</v>
      </c>
      <c r="M1007" s="18">
        <v>64922.400000000001</v>
      </c>
      <c r="N1007" s="18">
        <v>6</v>
      </c>
      <c r="O1007" s="18">
        <v>384.1562130177515</v>
      </c>
      <c r="P1007" s="21">
        <v>2.0414201183431953</v>
      </c>
      <c r="Q1007" s="21">
        <v>4.2231884057971012</v>
      </c>
      <c r="R1007" s="18">
        <v>10820.400000000001</v>
      </c>
      <c r="S1007" s="24">
        <v>0.16666666666666669</v>
      </c>
      <c r="T1007" s="18">
        <v>5408.7600000000011</v>
      </c>
      <c r="U1007" s="24">
        <v>8.3311153007282562E-2</v>
      </c>
      <c r="V1007" s="12" cm="1">
        <f t="array" ref="V1007">SUMPRODUCT((B1007=$B:$B)*(M1007&lt;$M:$M))+1</f>
        <v>105</v>
      </c>
    </row>
    <row r="1008" spans="1:22" x14ac:dyDescent="0.2">
      <c r="A1008" s="14" t="str">
        <f t="shared" si="15"/>
        <v>2024Alberto Hunt7</v>
      </c>
      <c r="B1008" s="5">
        <v>2024</v>
      </c>
      <c r="C1008" s="6" t="s">
        <v>20</v>
      </c>
      <c r="D1008" s="6">
        <v>405328</v>
      </c>
      <c r="E1008" s="6" t="s">
        <v>32</v>
      </c>
      <c r="F1008" s="7">
        <v>1</v>
      </c>
      <c r="G1008" s="7">
        <v>5</v>
      </c>
      <c r="H1008" s="6" t="s">
        <v>22</v>
      </c>
      <c r="I1008" s="6" t="s">
        <v>29</v>
      </c>
      <c r="J1008" s="18">
        <v>40</v>
      </c>
      <c r="K1008" s="18">
        <v>135</v>
      </c>
      <c r="L1008" s="18">
        <v>465</v>
      </c>
      <c r="M1008" s="18">
        <v>21821.88</v>
      </c>
      <c r="N1008" s="18">
        <v>7</v>
      </c>
      <c r="O1008" s="18">
        <v>545.54700000000003</v>
      </c>
      <c r="P1008" s="21">
        <v>3.375</v>
      </c>
      <c r="Q1008" s="21">
        <v>3.4444444444444446</v>
      </c>
      <c r="R1008" s="18">
        <v>2679.880000000001</v>
      </c>
      <c r="S1008" s="24">
        <v>0.12280701754385968</v>
      </c>
      <c r="T1008" s="18">
        <v>1346.3200000000011</v>
      </c>
      <c r="U1008" s="24">
        <v>6.1695875882371319E-2</v>
      </c>
      <c r="V1008" s="12" cm="1">
        <f t="array" ref="V1008">SUMPRODUCT((B1008=$B:$B)*(M1008&lt;$M:$M))+1</f>
        <v>209</v>
      </c>
    </row>
    <row r="1009" spans="1:22" x14ac:dyDescent="0.2">
      <c r="A1009" s="14" t="str">
        <f t="shared" si="15"/>
        <v>2024Alberto Hunt8</v>
      </c>
      <c r="B1009" s="5">
        <v>2024</v>
      </c>
      <c r="C1009" s="6" t="s">
        <v>20</v>
      </c>
      <c r="D1009" s="6">
        <v>861673</v>
      </c>
      <c r="E1009" s="6" t="s">
        <v>33</v>
      </c>
      <c r="F1009" s="7">
        <v>1</v>
      </c>
      <c r="G1009" s="7">
        <v>1</v>
      </c>
      <c r="H1009" s="6" t="s">
        <v>31</v>
      </c>
      <c r="I1009" s="6" t="s">
        <v>34</v>
      </c>
      <c r="J1009" s="18">
        <v>41</v>
      </c>
      <c r="K1009" s="18">
        <v>97</v>
      </c>
      <c r="L1009" s="18">
        <v>232</v>
      </c>
      <c r="M1009" s="18">
        <v>11544.876</v>
      </c>
      <c r="N1009" s="18">
        <v>8</v>
      </c>
      <c r="O1009" s="18">
        <v>281.58234146341465</v>
      </c>
      <c r="P1009" s="21">
        <v>2.3658536585365852</v>
      </c>
      <c r="Q1009" s="21">
        <v>2.3917525773195876</v>
      </c>
      <c r="R1009" s="18">
        <v>2256.3760000000002</v>
      </c>
      <c r="S1009" s="24">
        <v>0.19544393547405794</v>
      </c>
      <c r="T1009" s="18">
        <v>929.85600000000022</v>
      </c>
      <c r="U1009" s="24">
        <v>8.0542744677378972E-2</v>
      </c>
      <c r="V1009" s="12" cm="1">
        <f t="array" ref="V1009">SUMPRODUCT((B1009=$B:$B)*(M1009&lt;$M:$M))+1</f>
        <v>280</v>
      </c>
    </row>
    <row r="1010" spans="1:22" x14ac:dyDescent="0.2">
      <c r="A1010" s="14" t="str">
        <f t="shared" si="15"/>
        <v>2024Alex Kwon1</v>
      </c>
      <c r="B1010" s="5">
        <v>2024</v>
      </c>
      <c r="C1010" s="6" t="s">
        <v>35</v>
      </c>
      <c r="D1010" s="6">
        <v>122095</v>
      </c>
      <c r="E1010" s="6" t="s">
        <v>443</v>
      </c>
      <c r="F1010" s="7">
        <v>1</v>
      </c>
      <c r="G1010" s="7">
        <v>2</v>
      </c>
      <c r="H1010" s="6" t="s">
        <v>22</v>
      </c>
      <c r="I1010" s="6" t="s">
        <v>29</v>
      </c>
      <c r="J1010" s="18">
        <v>89</v>
      </c>
      <c r="K1010" s="18">
        <v>302</v>
      </c>
      <c r="L1010" s="18">
        <v>1139</v>
      </c>
      <c r="M1010" s="18">
        <v>46887.966</v>
      </c>
      <c r="N1010" s="18">
        <v>1</v>
      </c>
      <c r="O1010" s="18">
        <v>526.8310786516854</v>
      </c>
      <c r="P1010" s="21">
        <v>3.393258426966292</v>
      </c>
      <c r="Q1010" s="21">
        <v>3.7715231788079469</v>
      </c>
      <c r="R1010" s="18">
        <v>1952.7160000000003</v>
      </c>
      <c r="S1010" s="24">
        <v>4.1646421599947421E-2</v>
      </c>
      <c r="T1010" s="18">
        <v>-1014.0039999999995</v>
      </c>
      <c r="U1010" s="24">
        <v>-2.162610338012955E-2</v>
      </c>
      <c r="V1010" s="12" cm="1">
        <f t="array" ref="V1010">SUMPRODUCT((B1010=$B:$B)*(M1010&lt;$M:$M))+1</f>
        <v>143</v>
      </c>
    </row>
    <row r="1011" spans="1:22" x14ac:dyDescent="0.2">
      <c r="A1011" s="14" t="str">
        <f t="shared" si="15"/>
        <v>2024Alex Kwon2</v>
      </c>
      <c r="B1011" s="5">
        <v>2024</v>
      </c>
      <c r="C1011" s="6" t="s">
        <v>35</v>
      </c>
      <c r="D1011" s="6">
        <v>892687</v>
      </c>
      <c r="E1011" s="6" t="s">
        <v>36</v>
      </c>
      <c r="F1011" s="7">
        <v>1</v>
      </c>
      <c r="G1011" s="7">
        <v>1</v>
      </c>
      <c r="H1011" s="6" t="s">
        <v>31</v>
      </c>
      <c r="I1011" s="6" t="s">
        <v>29</v>
      </c>
      <c r="J1011" s="18">
        <v>48</v>
      </c>
      <c r="K1011" s="18">
        <v>125</v>
      </c>
      <c r="L1011" s="18">
        <v>314</v>
      </c>
      <c r="M1011" s="18">
        <v>17049.488000000001</v>
      </c>
      <c r="N1011" s="18">
        <v>2</v>
      </c>
      <c r="O1011" s="18">
        <v>355.19766666666669</v>
      </c>
      <c r="P1011" s="21">
        <v>2.6041666666666665</v>
      </c>
      <c r="Q1011" s="21">
        <v>2.512</v>
      </c>
      <c r="R1011" s="18">
        <v>5052.2380000000012</v>
      </c>
      <c r="S1011" s="24">
        <v>0.29632784280677527</v>
      </c>
      <c r="T1011" s="18">
        <v>3488.6780000000012</v>
      </c>
      <c r="U1011" s="24">
        <v>0.20462069007585454</v>
      </c>
      <c r="V1011" s="12" cm="1">
        <f t="array" ref="V1011">SUMPRODUCT((B1011=$B:$B)*(M1011&lt;$M:$M))+1</f>
        <v>237</v>
      </c>
    </row>
    <row r="1012" spans="1:22" x14ac:dyDescent="0.2">
      <c r="A1012" s="14" t="str">
        <f t="shared" si="15"/>
        <v>2024Alex Kwon3</v>
      </c>
      <c r="B1012" s="5">
        <v>2024</v>
      </c>
      <c r="C1012" s="6" t="s">
        <v>35</v>
      </c>
      <c r="D1012" s="6">
        <v>934743</v>
      </c>
      <c r="E1012" s="6" t="s">
        <v>45</v>
      </c>
      <c r="F1012" s="7">
        <v>1</v>
      </c>
      <c r="G1012" s="7">
        <v>1</v>
      </c>
      <c r="H1012" s="6" t="s">
        <v>31</v>
      </c>
      <c r="I1012" s="6" t="s">
        <v>29</v>
      </c>
      <c r="J1012" s="18">
        <v>26</v>
      </c>
      <c r="K1012" s="18">
        <v>67</v>
      </c>
      <c r="L1012" s="18">
        <v>254</v>
      </c>
      <c r="M1012" s="18">
        <v>15025.168</v>
      </c>
      <c r="N1012" s="18">
        <v>3</v>
      </c>
      <c r="O1012" s="18">
        <v>577.89107692307687</v>
      </c>
      <c r="P1012" s="21">
        <v>2.5769230769230771</v>
      </c>
      <c r="Q1012" s="21">
        <v>3.7910447761194028</v>
      </c>
      <c r="R1012" s="18">
        <v>3840.9179999999997</v>
      </c>
      <c r="S1012" s="24">
        <v>0.25563228311324038</v>
      </c>
      <c r="T1012" s="18">
        <v>2994.3979999999997</v>
      </c>
      <c r="U1012" s="24">
        <v>0.19929214768180961</v>
      </c>
      <c r="V1012" s="12" cm="1">
        <f t="array" ref="V1012">SUMPRODUCT((B1012=$B:$B)*(M1012&lt;$M:$M))+1</f>
        <v>247</v>
      </c>
    </row>
    <row r="1013" spans="1:22" x14ac:dyDescent="0.2">
      <c r="A1013" s="14" t="str">
        <f t="shared" si="15"/>
        <v>2024Alex Kwon4</v>
      </c>
      <c r="B1013" s="5">
        <v>2024</v>
      </c>
      <c r="C1013" s="6" t="s">
        <v>35</v>
      </c>
      <c r="D1013" s="6">
        <v>970339</v>
      </c>
      <c r="E1013" s="6" t="s">
        <v>53</v>
      </c>
      <c r="F1013" s="7">
        <v>1</v>
      </c>
      <c r="G1013" s="7">
        <v>1</v>
      </c>
      <c r="H1013" s="6" t="s">
        <v>31</v>
      </c>
      <c r="I1013" s="6" t="s">
        <v>34</v>
      </c>
      <c r="J1013" s="18">
        <v>41</v>
      </c>
      <c r="K1013" s="18">
        <v>83</v>
      </c>
      <c r="L1013" s="18">
        <v>219</v>
      </c>
      <c r="M1013" s="18">
        <v>12894.248</v>
      </c>
      <c r="N1013" s="18">
        <v>4</v>
      </c>
      <c r="O1013" s="18">
        <v>314.49385365853658</v>
      </c>
      <c r="P1013" s="21">
        <v>2.024390243902439</v>
      </c>
      <c r="Q1013" s="21">
        <v>2.6385542168674698</v>
      </c>
      <c r="R1013" s="18">
        <v>3766.2479999999996</v>
      </c>
      <c r="S1013" s="24">
        <v>0.29208744860499036</v>
      </c>
      <c r="T1013" s="18">
        <v>2453.2479999999996</v>
      </c>
      <c r="U1013" s="24">
        <v>0.19025909847553729</v>
      </c>
      <c r="V1013" s="12" cm="1">
        <f t="array" ref="V1013">SUMPRODUCT((B1013=$B:$B)*(M1013&lt;$M:$M))+1</f>
        <v>264</v>
      </c>
    </row>
    <row r="1014" spans="1:22" x14ac:dyDescent="0.2">
      <c r="A1014" s="14" t="str">
        <f t="shared" si="15"/>
        <v>2024Alex Kwon5</v>
      </c>
      <c r="B1014" s="5">
        <v>2024</v>
      </c>
      <c r="C1014" s="6" t="s">
        <v>35</v>
      </c>
      <c r="D1014" s="6">
        <v>948416</v>
      </c>
      <c r="E1014" s="6" t="s">
        <v>40</v>
      </c>
      <c r="F1014" s="7">
        <v>1</v>
      </c>
      <c r="G1014" s="7">
        <v>1</v>
      </c>
      <c r="H1014" s="6" t="s">
        <v>31</v>
      </c>
      <c r="I1014" s="6" t="s">
        <v>34</v>
      </c>
      <c r="J1014" s="18">
        <v>32</v>
      </c>
      <c r="K1014" s="18">
        <v>66</v>
      </c>
      <c r="L1014" s="18">
        <v>183</v>
      </c>
      <c r="M1014" s="18">
        <v>12404.136</v>
      </c>
      <c r="N1014" s="18">
        <v>5</v>
      </c>
      <c r="O1014" s="18">
        <v>387.62925000000001</v>
      </c>
      <c r="P1014" s="21">
        <v>2.0625</v>
      </c>
      <c r="Q1014" s="21">
        <v>2.7727272727272729</v>
      </c>
      <c r="R1014" s="18">
        <v>3383.1360000000004</v>
      </c>
      <c r="S1014" s="24">
        <v>0.27274257554093251</v>
      </c>
      <c r="T1014" s="18">
        <v>2357.6160000000004</v>
      </c>
      <c r="U1014" s="24">
        <v>0.1900669260640161</v>
      </c>
      <c r="V1014" s="12" cm="1">
        <f t="array" ref="V1014">SUMPRODUCT((B1014=$B:$B)*(M1014&lt;$M:$M))+1</f>
        <v>270</v>
      </c>
    </row>
    <row r="1015" spans="1:22" x14ac:dyDescent="0.2">
      <c r="A1015" s="14" t="str">
        <f t="shared" si="15"/>
        <v>2024Alex Kwon6</v>
      </c>
      <c r="B1015" s="5">
        <v>2024</v>
      </c>
      <c r="C1015" s="6" t="s">
        <v>35</v>
      </c>
      <c r="D1015" s="6">
        <v>144503</v>
      </c>
      <c r="E1015" s="6" t="s">
        <v>49</v>
      </c>
      <c r="F1015" s="7">
        <v>1</v>
      </c>
      <c r="G1015" s="7">
        <v>1</v>
      </c>
      <c r="H1015" s="6" t="s">
        <v>31</v>
      </c>
      <c r="I1015" s="6" t="s">
        <v>34</v>
      </c>
      <c r="J1015" s="18">
        <v>46</v>
      </c>
      <c r="K1015" s="18">
        <v>64</v>
      </c>
      <c r="L1015" s="18">
        <v>209</v>
      </c>
      <c r="M1015" s="18">
        <v>11882.328</v>
      </c>
      <c r="N1015" s="18">
        <v>6</v>
      </c>
      <c r="O1015" s="18">
        <v>258.31147826086954</v>
      </c>
      <c r="P1015" s="21">
        <v>1.3913043478260869</v>
      </c>
      <c r="Q1015" s="21">
        <v>3.265625</v>
      </c>
      <c r="R1015" s="18">
        <v>3052.3279999999995</v>
      </c>
      <c r="S1015" s="24">
        <v>0.25687962830179401</v>
      </c>
      <c r="T1015" s="18">
        <v>1608.3279999999995</v>
      </c>
      <c r="U1015" s="24">
        <v>0.13535462074435242</v>
      </c>
      <c r="V1015" s="12" cm="1">
        <f t="array" ref="V1015">SUMPRODUCT((B1015=$B:$B)*(M1015&lt;$M:$M))+1</f>
        <v>278</v>
      </c>
    </row>
    <row r="1016" spans="1:22" x14ac:dyDescent="0.2">
      <c r="A1016" s="14" t="str">
        <f t="shared" si="15"/>
        <v>2024Alex Kwon7</v>
      </c>
      <c r="B1016" s="5">
        <v>2024</v>
      </c>
      <c r="C1016" s="6" t="s">
        <v>35</v>
      </c>
      <c r="D1016" s="6">
        <v>453231</v>
      </c>
      <c r="E1016" s="6" t="s">
        <v>489</v>
      </c>
      <c r="F1016" s="7">
        <v>1</v>
      </c>
      <c r="G1016" s="7">
        <v>1</v>
      </c>
      <c r="H1016" s="6" t="s">
        <v>31</v>
      </c>
      <c r="I1016" s="6" t="s">
        <v>34</v>
      </c>
      <c r="J1016" s="18">
        <v>37</v>
      </c>
      <c r="K1016" s="18">
        <v>77</v>
      </c>
      <c r="L1016" s="18">
        <v>176</v>
      </c>
      <c r="M1016" s="18">
        <v>9001.7919999999995</v>
      </c>
      <c r="N1016" s="18">
        <v>7</v>
      </c>
      <c r="O1016" s="18">
        <v>243.29167567567566</v>
      </c>
      <c r="P1016" s="21">
        <v>2.0810810810810811</v>
      </c>
      <c r="Q1016" s="21">
        <v>2.2857142857142856</v>
      </c>
      <c r="R1016" s="18">
        <v>3076.5419999999995</v>
      </c>
      <c r="S1016" s="24">
        <v>0.34176994980554981</v>
      </c>
      <c r="T1016" s="18">
        <v>1890.5019999999995</v>
      </c>
      <c r="U1016" s="24">
        <v>0.21001396166452185</v>
      </c>
      <c r="V1016" s="12" cm="1">
        <f t="array" ref="V1016">SUMPRODUCT((B1016=$B:$B)*(M1016&lt;$M:$M))+1</f>
        <v>322</v>
      </c>
    </row>
    <row r="1017" spans="1:22" x14ac:dyDescent="0.2">
      <c r="A1017" s="14" t="str">
        <f t="shared" si="15"/>
        <v>2024Alex Kwon8</v>
      </c>
      <c r="B1017" s="5">
        <v>2024</v>
      </c>
      <c r="C1017" s="6" t="s">
        <v>35</v>
      </c>
      <c r="D1017" s="6">
        <v>626603</v>
      </c>
      <c r="E1017" s="6" t="s">
        <v>41</v>
      </c>
      <c r="F1017" s="7">
        <v>1</v>
      </c>
      <c r="G1017" s="7">
        <v>1</v>
      </c>
      <c r="H1017" s="6" t="s">
        <v>31</v>
      </c>
      <c r="I1017" s="6" t="s">
        <v>34</v>
      </c>
      <c r="J1017" s="18">
        <v>34</v>
      </c>
      <c r="K1017" s="18">
        <v>52</v>
      </c>
      <c r="L1017" s="18">
        <v>124</v>
      </c>
      <c r="M1017" s="18">
        <v>7923.808</v>
      </c>
      <c r="N1017" s="18">
        <v>8</v>
      </c>
      <c r="O1017" s="18">
        <v>233.05317647058823</v>
      </c>
      <c r="P1017" s="21">
        <v>1.5294117647058822</v>
      </c>
      <c r="Q1017" s="21">
        <v>2.3846153846153846</v>
      </c>
      <c r="R1017" s="18">
        <v>2430.808</v>
      </c>
      <c r="S1017" s="24">
        <v>0.30677270322551986</v>
      </c>
      <c r="T1017" s="18">
        <v>1358.808</v>
      </c>
      <c r="U1017" s="24">
        <v>0.17148421567004146</v>
      </c>
      <c r="V1017" s="12" cm="1">
        <f t="array" ref="V1017">SUMPRODUCT((B1017=$B:$B)*(M1017&lt;$M:$M))+1</f>
        <v>347</v>
      </c>
    </row>
    <row r="1018" spans="1:22" x14ac:dyDescent="0.2">
      <c r="A1018" s="14" t="str">
        <f t="shared" si="15"/>
        <v>2024Alex Kwon9</v>
      </c>
      <c r="B1018" s="5">
        <v>2024</v>
      </c>
      <c r="C1018" s="6" t="s">
        <v>35</v>
      </c>
      <c r="D1018" s="6">
        <v>759445</v>
      </c>
      <c r="E1018" s="6" t="s">
        <v>48</v>
      </c>
      <c r="F1018" s="7">
        <v>1</v>
      </c>
      <c r="G1018" s="7">
        <v>1</v>
      </c>
      <c r="H1018" s="6" t="s">
        <v>31</v>
      </c>
      <c r="I1018" s="6" t="s">
        <v>34</v>
      </c>
      <c r="J1018" s="18">
        <v>32</v>
      </c>
      <c r="K1018" s="18">
        <v>59</v>
      </c>
      <c r="L1018" s="18">
        <v>149</v>
      </c>
      <c r="M1018" s="18">
        <v>7494.808</v>
      </c>
      <c r="N1018" s="18">
        <v>9</v>
      </c>
      <c r="O1018" s="18">
        <v>234.21275</v>
      </c>
      <c r="P1018" s="21">
        <v>1.84375</v>
      </c>
      <c r="Q1018" s="21">
        <v>2.5254237288135593</v>
      </c>
      <c r="R1018" s="18">
        <v>2143.558</v>
      </c>
      <c r="S1018" s="24">
        <v>0.28600572556361686</v>
      </c>
      <c r="T1018" s="18">
        <v>1124.558</v>
      </c>
      <c r="U1018" s="24">
        <v>0.15004493777559078</v>
      </c>
      <c r="V1018" s="12" cm="1">
        <f t="array" ref="V1018">SUMPRODUCT((B1018=$B:$B)*(M1018&lt;$M:$M))+1</f>
        <v>357</v>
      </c>
    </row>
    <row r="1019" spans="1:22" x14ac:dyDescent="0.2">
      <c r="A1019" s="14" t="str">
        <f t="shared" si="15"/>
        <v>2024Alex Kwon10</v>
      </c>
      <c r="B1019" s="5">
        <v>2024</v>
      </c>
      <c r="C1019" s="6" t="s">
        <v>35</v>
      </c>
      <c r="D1019" s="6">
        <v>185163</v>
      </c>
      <c r="E1019" s="6" t="s">
        <v>37</v>
      </c>
      <c r="F1019" s="7">
        <v>1</v>
      </c>
      <c r="G1019" s="7">
        <v>1</v>
      </c>
      <c r="H1019" s="6" t="s">
        <v>31</v>
      </c>
      <c r="I1019" s="6" t="s">
        <v>34</v>
      </c>
      <c r="J1019" s="18">
        <v>35</v>
      </c>
      <c r="K1019" s="18">
        <v>75</v>
      </c>
      <c r="L1019" s="18">
        <v>138</v>
      </c>
      <c r="M1019" s="18">
        <v>7353.2960000000003</v>
      </c>
      <c r="N1019" s="18">
        <v>10</v>
      </c>
      <c r="O1019" s="18">
        <v>210.09417142857143</v>
      </c>
      <c r="P1019" s="21">
        <v>2.1428571428571428</v>
      </c>
      <c r="Q1019" s="21">
        <v>1.84</v>
      </c>
      <c r="R1019" s="18">
        <v>2222.5460000000003</v>
      </c>
      <c r="S1019" s="24">
        <v>0.30225167054338631</v>
      </c>
      <c r="T1019" s="18">
        <v>1098.5060000000003</v>
      </c>
      <c r="U1019" s="24">
        <v>0.149389607055122</v>
      </c>
      <c r="V1019" s="12" cm="1">
        <f t="array" ref="V1019">SUMPRODUCT((B1019=$B:$B)*(M1019&lt;$M:$M))+1</f>
        <v>362</v>
      </c>
    </row>
    <row r="1020" spans="1:22" x14ac:dyDescent="0.2">
      <c r="A1020" s="14" t="str">
        <f t="shared" si="15"/>
        <v>2024Alex Kwon11</v>
      </c>
      <c r="B1020" s="5">
        <v>2024</v>
      </c>
      <c r="C1020" s="6" t="s">
        <v>35</v>
      </c>
      <c r="D1020" s="6">
        <v>375968</v>
      </c>
      <c r="E1020" s="6" t="s">
        <v>58</v>
      </c>
      <c r="F1020" s="7">
        <v>1</v>
      </c>
      <c r="G1020" s="7">
        <v>1</v>
      </c>
      <c r="H1020" s="6" t="s">
        <v>31</v>
      </c>
      <c r="I1020" s="6" t="s">
        <v>34</v>
      </c>
      <c r="J1020" s="18">
        <v>10</v>
      </c>
      <c r="K1020" s="18">
        <v>24</v>
      </c>
      <c r="L1020" s="18">
        <v>80</v>
      </c>
      <c r="M1020" s="18">
        <v>5192.16</v>
      </c>
      <c r="N1020" s="18">
        <v>11</v>
      </c>
      <c r="O1020" s="18">
        <v>519.21600000000001</v>
      </c>
      <c r="P1020" s="21">
        <v>2.4</v>
      </c>
      <c r="Q1020" s="21">
        <v>3.3333333333333335</v>
      </c>
      <c r="R1020" s="18">
        <v>1806.6599999999999</v>
      </c>
      <c r="S1020" s="24">
        <v>0.34795923084034386</v>
      </c>
      <c r="T1020" s="18">
        <v>1483.1399999999999</v>
      </c>
      <c r="U1020" s="24">
        <v>0.28564990293057224</v>
      </c>
      <c r="V1020" s="12" cm="1">
        <f t="array" ref="V1020">SUMPRODUCT((B1020=$B:$B)*(M1020&lt;$M:$M))+1</f>
        <v>397</v>
      </c>
    </row>
    <row r="1021" spans="1:22" x14ac:dyDescent="0.2">
      <c r="A1021" s="14" t="str">
        <f t="shared" si="15"/>
        <v>2024Alex Kwon12</v>
      </c>
      <c r="B1021" s="5">
        <v>2024</v>
      </c>
      <c r="C1021" s="6" t="s">
        <v>35</v>
      </c>
      <c r="D1021" s="6">
        <v>984729</v>
      </c>
      <c r="E1021" s="6" t="s">
        <v>38</v>
      </c>
      <c r="F1021" s="7">
        <v>1</v>
      </c>
      <c r="G1021" s="7">
        <v>1</v>
      </c>
      <c r="H1021" s="6" t="s">
        <v>31</v>
      </c>
      <c r="I1021" s="6" t="s">
        <v>34</v>
      </c>
      <c r="J1021" s="18">
        <v>25</v>
      </c>
      <c r="K1021" s="18">
        <v>32</v>
      </c>
      <c r="L1021" s="18">
        <v>86</v>
      </c>
      <c r="M1021" s="18">
        <v>4712.1120000000001</v>
      </c>
      <c r="N1021" s="18">
        <v>12</v>
      </c>
      <c r="O1021" s="18">
        <v>188.48447999999999</v>
      </c>
      <c r="P1021" s="21">
        <v>1.28</v>
      </c>
      <c r="Q1021" s="21">
        <v>2.6875</v>
      </c>
      <c r="R1021" s="18">
        <v>1798.8620000000001</v>
      </c>
      <c r="S1021" s="24">
        <v>0.38175281062928895</v>
      </c>
      <c r="T1021" s="18">
        <v>1016.8620000000001</v>
      </c>
      <c r="U1021" s="24">
        <v>0.21579750226649963</v>
      </c>
      <c r="V1021" s="12" cm="1">
        <f t="array" ref="V1021">SUMPRODUCT((B1021=$B:$B)*(M1021&lt;$M:$M))+1</f>
        <v>409</v>
      </c>
    </row>
    <row r="1022" spans="1:22" x14ac:dyDescent="0.2">
      <c r="A1022" s="14" t="str">
        <f t="shared" si="15"/>
        <v>2024Alex Kwon13</v>
      </c>
      <c r="B1022" s="5">
        <v>2024</v>
      </c>
      <c r="C1022" s="6" t="s">
        <v>35</v>
      </c>
      <c r="D1022" s="6">
        <v>572805</v>
      </c>
      <c r="E1022" s="6" t="s">
        <v>50</v>
      </c>
      <c r="F1022" s="7">
        <v>1</v>
      </c>
      <c r="G1022" s="7">
        <v>1</v>
      </c>
      <c r="H1022" s="6" t="s">
        <v>31</v>
      </c>
      <c r="I1022" s="6" t="s">
        <v>34</v>
      </c>
      <c r="J1022" s="18">
        <v>30</v>
      </c>
      <c r="K1022" s="18">
        <v>48</v>
      </c>
      <c r="L1022" s="18">
        <v>93</v>
      </c>
      <c r="M1022" s="18">
        <v>4364.8559999999998</v>
      </c>
      <c r="N1022" s="18">
        <v>13</v>
      </c>
      <c r="O1022" s="18">
        <v>145.49519999999998</v>
      </c>
      <c r="P1022" s="21">
        <v>1.6</v>
      </c>
      <c r="Q1022" s="21">
        <v>1.9375</v>
      </c>
      <c r="R1022" s="18">
        <v>1517.8559999999998</v>
      </c>
      <c r="S1022" s="24">
        <v>0.3477448053269111</v>
      </c>
      <c r="T1022" s="18">
        <v>569.85599999999977</v>
      </c>
      <c r="U1022" s="24">
        <v>0.13055550973502902</v>
      </c>
      <c r="V1022" s="12" cm="1">
        <f t="array" ref="V1022">SUMPRODUCT((B1022=$B:$B)*(M1022&lt;$M:$M))+1</f>
        <v>417</v>
      </c>
    </row>
    <row r="1023" spans="1:22" x14ac:dyDescent="0.2">
      <c r="A1023" s="14" t="str">
        <f t="shared" si="15"/>
        <v>2024Alex Kwon14</v>
      </c>
      <c r="B1023" s="5">
        <v>2024</v>
      </c>
      <c r="C1023" s="6" t="s">
        <v>35</v>
      </c>
      <c r="D1023" s="6">
        <v>137653</v>
      </c>
      <c r="E1023" s="6" t="s">
        <v>490</v>
      </c>
      <c r="F1023" s="7">
        <v>1</v>
      </c>
      <c r="G1023" s="7">
        <v>1</v>
      </c>
      <c r="H1023" s="6" t="s">
        <v>31</v>
      </c>
      <c r="I1023" s="6" t="s">
        <v>34</v>
      </c>
      <c r="J1023" s="18">
        <v>7</v>
      </c>
      <c r="K1023" s="18">
        <v>19</v>
      </c>
      <c r="L1023" s="18">
        <v>71</v>
      </c>
      <c r="M1023" s="18">
        <v>4237.0320000000002</v>
      </c>
      <c r="N1023" s="18">
        <v>14</v>
      </c>
      <c r="O1023" s="18">
        <v>605.29028571428569</v>
      </c>
      <c r="P1023" s="21">
        <v>2.7142857142857144</v>
      </c>
      <c r="Q1023" s="21">
        <v>3.736842105263158</v>
      </c>
      <c r="R1023" s="18">
        <v>1020.2820000000002</v>
      </c>
      <c r="S1023" s="24">
        <v>0.2408011079453731</v>
      </c>
      <c r="T1023" s="18">
        <v>791.28200000000015</v>
      </c>
      <c r="U1023" s="24">
        <v>0.18675384089617453</v>
      </c>
      <c r="V1023" s="12" cm="1">
        <f t="array" ref="V1023">SUMPRODUCT((B1023=$B:$B)*(M1023&lt;$M:$M))+1</f>
        <v>420</v>
      </c>
    </row>
    <row r="1024" spans="1:22" x14ac:dyDescent="0.2">
      <c r="A1024" s="14" t="str">
        <f t="shared" si="15"/>
        <v>2024Alex Kwon15</v>
      </c>
      <c r="B1024" s="5">
        <v>2024</v>
      </c>
      <c r="C1024" s="6" t="s">
        <v>35</v>
      </c>
      <c r="D1024" s="6">
        <v>697252</v>
      </c>
      <c r="E1024" s="6" t="s">
        <v>47</v>
      </c>
      <c r="F1024" s="7">
        <v>1</v>
      </c>
      <c r="G1024" s="7">
        <v>1</v>
      </c>
      <c r="H1024" s="6" t="s">
        <v>31</v>
      </c>
      <c r="I1024" s="6" t="s">
        <v>34</v>
      </c>
      <c r="J1024" s="18">
        <v>24</v>
      </c>
      <c r="K1024" s="18">
        <v>33</v>
      </c>
      <c r="L1024" s="18">
        <v>105</v>
      </c>
      <c r="M1024" s="18">
        <v>4166.3599999999997</v>
      </c>
      <c r="N1024" s="18">
        <v>15</v>
      </c>
      <c r="O1024" s="18">
        <v>173.59833333333333</v>
      </c>
      <c r="P1024" s="21">
        <v>1.375</v>
      </c>
      <c r="Q1024" s="21">
        <v>3.1818181818181817</v>
      </c>
      <c r="R1024" s="18">
        <v>1363.8599999999997</v>
      </c>
      <c r="S1024" s="24">
        <v>0.32735049299628449</v>
      </c>
      <c r="T1024" s="18">
        <v>610.85999999999967</v>
      </c>
      <c r="U1024" s="24">
        <v>0.14661719102525939</v>
      </c>
      <c r="V1024" s="12" cm="1">
        <f t="array" ref="V1024">SUMPRODUCT((B1024=$B:$B)*(M1024&lt;$M:$M))+1</f>
        <v>424</v>
      </c>
    </row>
    <row r="1025" spans="1:22" x14ac:dyDescent="0.2">
      <c r="A1025" s="14" t="str">
        <f t="shared" si="15"/>
        <v>2024Alex Kwon16</v>
      </c>
      <c r="B1025" s="5">
        <v>2024</v>
      </c>
      <c r="C1025" s="6" t="s">
        <v>35</v>
      </c>
      <c r="D1025" s="6">
        <v>133279</v>
      </c>
      <c r="E1025" s="6" t="s">
        <v>43</v>
      </c>
      <c r="F1025" s="7">
        <v>1</v>
      </c>
      <c r="G1025" s="7">
        <v>1</v>
      </c>
      <c r="H1025" s="6" t="s">
        <v>31</v>
      </c>
      <c r="I1025" s="6" t="s">
        <v>34</v>
      </c>
      <c r="J1025" s="18">
        <v>23</v>
      </c>
      <c r="K1025" s="18">
        <v>23</v>
      </c>
      <c r="L1025" s="18">
        <v>68</v>
      </c>
      <c r="M1025" s="18">
        <v>3599.4560000000001</v>
      </c>
      <c r="N1025" s="18">
        <v>16</v>
      </c>
      <c r="O1025" s="18">
        <v>156.49808695652175</v>
      </c>
      <c r="P1025" s="21">
        <v>1</v>
      </c>
      <c r="Q1025" s="21">
        <v>2.9565217391304346</v>
      </c>
      <c r="R1025" s="18">
        <v>860.20600000000013</v>
      </c>
      <c r="S1025" s="24">
        <v>0.23898222398051264</v>
      </c>
      <c r="T1025" s="18">
        <v>147.20600000000013</v>
      </c>
      <c r="U1025" s="24">
        <v>4.0896735506698825E-2</v>
      </c>
      <c r="V1025" s="12" cm="1">
        <f t="array" ref="V1025">SUMPRODUCT((B1025=$B:$B)*(M1025&lt;$M:$M))+1</f>
        <v>437</v>
      </c>
    </row>
    <row r="1026" spans="1:22" x14ac:dyDescent="0.2">
      <c r="A1026" s="14" t="str">
        <f t="shared" ref="A1026:A1089" si="16">B1026&amp;C1026&amp;N1026</f>
        <v>2024Alex Kwon17</v>
      </c>
      <c r="B1026" s="5">
        <v>2024</v>
      </c>
      <c r="C1026" s="6" t="s">
        <v>35</v>
      </c>
      <c r="D1026" s="6">
        <v>809877</v>
      </c>
      <c r="E1026" s="6" t="s">
        <v>57</v>
      </c>
      <c r="F1026" s="7">
        <v>1</v>
      </c>
      <c r="G1026" s="7">
        <v>1</v>
      </c>
      <c r="H1026" s="6" t="s">
        <v>31</v>
      </c>
      <c r="I1026" s="6" t="s">
        <v>34</v>
      </c>
      <c r="J1026" s="18">
        <v>9</v>
      </c>
      <c r="K1026" s="18">
        <v>23</v>
      </c>
      <c r="L1026" s="18">
        <v>90</v>
      </c>
      <c r="M1026" s="18">
        <v>2955.28</v>
      </c>
      <c r="N1026" s="18">
        <v>17</v>
      </c>
      <c r="O1026" s="18">
        <v>328.36444444444447</v>
      </c>
      <c r="P1026" s="21">
        <v>2.5555555555555554</v>
      </c>
      <c r="Q1026" s="21">
        <v>3.9130434782608696</v>
      </c>
      <c r="R1026" s="18">
        <v>538.2800000000002</v>
      </c>
      <c r="S1026" s="24">
        <v>0.18214179367098893</v>
      </c>
      <c r="T1026" s="18">
        <v>245.2800000000002</v>
      </c>
      <c r="U1026" s="24">
        <v>8.2997211770119983E-2</v>
      </c>
      <c r="V1026" s="12" cm="1">
        <f t="array" ref="V1026">SUMPRODUCT((B1026=$B:$B)*(M1026&lt;$M:$M))+1</f>
        <v>450</v>
      </c>
    </row>
    <row r="1027" spans="1:22" x14ac:dyDescent="0.2">
      <c r="A1027" s="14" t="str">
        <f t="shared" si="16"/>
        <v>2024Alex Kwon18</v>
      </c>
      <c r="B1027" s="5">
        <v>2024</v>
      </c>
      <c r="C1027" s="6" t="s">
        <v>35</v>
      </c>
      <c r="D1027" s="6">
        <v>309592</v>
      </c>
      <c r="E1027" s="6" t="s">
        <v>55</v>
      </c>
      <c r="F1027" s="7">
        <v>1</v>
      </c>
      <c r="G1027" s="7">
        <v>1</v>
      </c>
      <c r="H1027" s="6" t="s">
        <v>31</v>
      </c>
      <c r="I1027" s="6" t="s">
        <v>34</v>
      </c>
      <c r="J1027" s="18">
        <v>30</v>
      </c>
      <c r="K1027" s="18">
        <v>30</v>
      </c>
      <c r="L1027" s="18">
        <v>63</v>
      </c>
      <c r="M1027" s="18">
        <v>2705.096</v>
      </c>
      <c r="N1027" s="18">
        <v>18</v>
      </c>
      <c r="O1027" s="18">
        <v>90.169866666666664</v>
      </c>
      <c r="P1027" s="21">
        <v>1</v>
      </c>
      <c r="Q1027" s="21">
        <v>2.1</v>
      </c>
      <c r="R1027" s="18">
        <v>607.846</v>
      </c>
      <c r="S1027" s="24">
        <v>0.22470404007842976</v>
      </c>
      <c r="T1027" s="18">
        <v>-322.154</v>
      </c>
      <c r="U1027" s="24">
        <v>-0.11909152207537181</v>
      </c>
      <c r="V1027" s="12" cm="1">
        <f t="array" ref="V1027">SUMPRODUCT((B1027=$B:$B)*(M1027&lt;$M:$M))+1</f>
        <v>463</v>
      </c>
    </row>
    <row r="1028" spans="1:22" x14ac:dyDescent="0.2">
      <c r="A1028" s="14" t="str">
        <f t="shared" si="16"/>
        <v>2024Alex Kwon19</v>
      </c>
      <c r="B1028" s="5">
        <v>2024</v>
      </c>
      <c r="C1028" s="6" t="s">
        <v>35</v>
      </c>
      <c r="D1028" s="6">
        <v>784373</v>
      </c>
      <c r="E1028" s="6" t="s">
        <v>59</v>
      </c>
      <c r="F1028" s="7">
        <v>1</v>
      </c>
      <c r="G1028" s="7">
        <v>1</v>
      </c>
      <c r="H1028" s="6" t="s">
        <v>31</v>
      </c>
      <c r="I1028" s="6" t="s">
        <v>34</v>
      </c>
      <c r="J1028" s="18">
        <v>10</v>
      </c>
      <c r="K1028" s="18">
        <v>19</v>
      </c>
      <c r="L1028" s="18">
        <v>54</v>
      </c>
      <c r="M1028" s="18">
        <v>2194.768</v>
      </c>
      <c r="N1028" s="18">
        <v>19</v>
      </c>
      <c r="O1028" s="18">
        <v>219.4768</v>
      </c>
      <c r="P1028" s="21">
        <v>1.9</v>
      </c>
      <c r="Q1028" s="21">
        <v>2.8421052631578947</v>
      </c>
      <c r="R1028" s="18">
        <v>467.76800000000003</v>
      </c>
      <c r="S1028" s="24">
        <v>0.21312867692621726</v>
      </c>
      <c r="T1028" s="18">
        <v>148.76800000000003</v>
      </c>
      <c r="U1028" s="24">
        <v>6.7783018524053579E-2</v>
      </c>
      <c r="V1028" s="12" cm="1">
        <f t="array" ref="V1028">SUMPRODUCT((B1028=$B:$B)*(M1028&lt;$M:$M))+1</f>
        <v>475</v>
      </c>
    </row>
    <row r="1029" spans="1:22" x14ac:dyDescent="0.2">
      <c r="A1029" s="14" t="str">
        <f t="shared" si="16"/>
        <v>2024Alex Kwon20</v>
      </c>
      <c r="B1029" s="5">
        <v>2024</v>
      </c>
      <c r="C1029" s="6" t="s">
        <v>35</v>
      </c>
      <c r="D1029" s="6">
        <v>713162</v>
      </c>
      <c r="E1029" s="6" t="s">
        <v>54</v>
      </c>
      <c r="F1029" s="7">
        <v>1</v>
      </c>
      <c r="G1029" s="7">
        <v>6</v>
      </c>
      <c r="H1029" s="6" t="s">
        <v>22</v>
      </c>
      <c r="I1029" s="6" t="s">
        <v>34</v>
      </c>
      <c r="J1029" s="18">
        <v>11</v>
      </c>
      <c r="K1029" s="18">
        <v>20</v>
      </c>
      <c r="L1029" s="18">
        <v>29</v>
      </c>
      <c r="M1029" s="18">
        <v>2013.3679999999999</v>
      </c>
      <c r="N1029" s="18">
        <v>20</v>
      </c>
      <c r="O1029" s="18">
        <v>183.03345454545453</v>
      </c>
      <c r="P1029" s="21">
        <v>1.8181818181818181</v>
      </c>
      <c r="Q1029" s="21">
        <v>1.45</v>
      </c>
      <c r="R1029" s="18">
        <v>624.61799999999994</v>
      </c>
      <c r="S1029" s="24">
        <v>0.31023538667546119</v>
      </c>
      <c r="T1029" s="18">
        <v>274.61799999999994</v>
      </c>
      <c r="U1029" s="24">
        <v>0.13639732031104099</v>
      </c>
      <c r="V1029" s="12" cm="1">
        <f t="array" ref="V1029">SUMPRODUCT((B1029=$B:$B)*(M1029&lt;$M:$M))+1</f>
        <v>481</v>
      </c>
    </row>
    <row r="1030" spans="1:22" x14ac:dyDescent="0.2">
      <c r="A1030" s="14" t="str">
        <f t="shared" si="16"/>
        <v>2024Alex Kwon21</v>
      </c>
      <c r="B1030" s="5">
        <v>2024</v>
      </c>
      <c r="C1030" s="6" t="s">
        <v>35</v>
      </c>
      <c r="D1030" s="6">
        <v>609362</v>
      </c>
      <c r="E1030" s="6" t="s">
        <v>51</v>
      </c>
      <c r="F1030" s="7">
        <v>1</v>
      </c>
      <c r="G1030" s="7">
        <v>1</v>
      </c>
      <c r="H1030" s="6" t="s">
        <v>31</v>
      </c>
      <c r="I1030" s="6" t="s">
        <v>34</v>
      </c>
      <c r="J1030" s="18">
        <v>7</v>
      </c>
      <c r="K1030" s="18">
        <v>9</v>
      </c>
      <c r="L1030" s="18">
        <v>18</v>
      </c>
      <c r="M1030" s="18">
        <v>1196.6559999999999</v>
      </c>
      <c r="N1030" s="18">
        <v>21</v>
      </c>
      <c r="O1030" s="18">
        <v>170.95085714285713</v>
      </c>
      <c r="P1030" s="21">
        <v>1.2857142857142858</v>
      </c>
      <c r="Q1030" s="21">
        <v>2</v>
      </c>
      <c r="R1030" s="18">
        <v>364.40599999999995</v>
      </c>
      <c r="S1030" s="24">
        <v>0.30452026313326469</v>
      </c>
      <c r="T1030" s="18">
        <v>145.40599999999995</v>
      </c>
      <c r="U1030" s="24">
        <v>0.12151027530050404</v>
      </c>
      <c r="V1030" s="12" cm="1">
        <f t="array" ref="V1030">SUMPRODUCT((B1030=$B:$B)*(M1030&lt;$M:$M))+1</f>
        <v>500</v>
      </c>
    </row>
    <row r="1031" spans="1:22" x14ac:dyDescent="0.2">
      <c r="A1031" s="14" t="str">
        <f t="shared" si="16"/>
        <v>2024Alex Kwon22</v>
      </c>
      <c r="B1031" s="5">
        <v>2024</v>
      </c>
      <c r="C1031" s="6" t="s">
        <v>35</v>
      </c>
      <c r="D1031" s="6">
        <v>648045</v>
      </c>
      <c r="E1031" s="6" t="s">
        <v>56</v>
      </c>
      <c r="F1031" s="7">
        <v>1</v>
      </c>
      <c r="G1031" s="7">
        <v>5</v>
      </c>
      <c r="H1031" s="6" t="s">
        <v>22</v>
      </c>
      <c r="I1031" s="6" t="s">
        <v>34</v>
      </c>
      <c r="J1031" s="18">
        <v>5</v>
      </c>
      <c r="K1031" s="18">
        <v>11</v>
      </c>
      <c r="L1031" s="18">
        <v>29</v>
      </c>
      <c r="M1031" s="18">
        <v>1177.3679999999999</v>
      </c>
      <c r="N1031" s="18">
        <v>22</v>
      </c>
      <c r="O1031" s="18">
        <v>235.47359999999998</v>
      </c>
      <c r="P1031" s="21">
        <v>2.2000000000000002</v>
      </c>
      <c r="Q1031" s="21">
        <v>2.6363636363636362</v>
      </c>
      <c r="R1031" s="18">
        <v>461.11799999999994</v>
      </c>
      <c r="S1031" s="24">
        <v>0.39165154819903375</v>
      </c>
      <c r="T1031" s="18">
        <v>300.11799999999994</v>
      </c>
      <c r="U1031" s="24">
        <v>0.25490585781166125</v>
      </c>
      <c r="V1031" s="12" cm="1">
        <f t="array" ref="V1031">SUMPRODUCT((B1031=$B:$B)*(M1031&lt;$M:$M))+1</f>
        <v>502</v>
      </c>
    </row>
    <row r="1032" spans="1:22" x14ac:dyDescent="0.2">
      <c r="A1032" s="14" t="str">
        <f t="shared" si="16"/>
        <v>2024Alex Kwon23</v>
      </c>
      <c r="B1032" s="5">
        <v>2024</v>
      </c>
      <c r="C1032" s="6" t="s">
        <v>35</v>
      </c>
      <c r="D1032" s="6">
        <v>358146</v>
      </c>
      <c r="E1032" s="6" t="s">
        <v>60</v>
      </c>
      <c r="F1032" s="7">
        <v>1</v>
      </c>
      <c r="G1032" s="7">
        <v>1</v>
      </c>
      <c r="H1032" s="6" t="s">
        <v>31</v>
      </c>
      <c r="I1032" s="6" t="s">
        <v>34</v>
      </c>
      <c r="J1032" s="18">
        <v>8</v>
      </c>
      <c r="K1032" s="18">
        <v>8</v>
      </c>
      <c r="L1032" s="18">
        <v>17</v>
      </c>
      <c r="M1032" s="18">
        <v>1032.664</v>
      </c>
      <c r="N1032" s="18">
        <v>23</v>
      </c>
      <c r="O1032" s="18">
        <v>129.083</v>
      </c>
      <c r="P1032" s="21">
        <v>1</v>
      </c>
      <c r="Q1032" s="21">
        <v>2.125</v>
      </c>
      <c r="R1032" s="18">
        <v>387.16399999999999</v>
      </c>
      <c r="S1032" s="24">
        <v>0.37491768861895058</v>
      </c>
      <c r="T1032" s="18">
        <v>139.16399999999999</v>
      </c>
      <c r="U1032" s="24">
        <v>0.13476212979245911</v>
      </c>
      <c r="V1032" s="12" cm="1">
        <f t="array" ref="V1032">SUMPRODUCT((B1032=$B:$B)*(M1032&lt;$M:$M))+1</f>
        <v>508</v>
      </c>
    </row>
    <row r="1033" spans="1:22" x14ac:dyDescent="0.2">
      <c r="A1033" s="14" t="str">
        <f t="shared" si="16"/>
        <v>2024Amy Blye1</v>
      </c>
      <c r="B1033" s="5">
        <v>2024</v>
      </c>
      <c r="C1033" s="6" t="s">
        <v>61</v>
      </c>
      <c r="D1033" s="6">
        <v>558463</v>
      </c>
      <c r="E1033" s="6" t="s">
        <v>62</v>
      </c>
      <c r="F1033" s="7">
        <v>2</v>
      </c>
      <c r="G1033" s="7">
        <v>2</v>
      </c>
      <c r="H1033" s="6" t="s">
        <v>31</v>
      </c>
      <c r="I1033" s="6" t="s">
        <v>29</v>
      </c>
      <c r="J1033" s="18">
        <v>36</v>
      </c>
      <c r="K1033" s="18">
        <v>77</v>
      </c>
      <c r="L1033" s="18">
        <v>331</v>
      </c>
      <c r="M1033" s="18">
        <v>18856.552</v>
      </c>
      <c r="N1033" s="18">
        <v>1</v>
      </c>
      <c r="O1033" s="18">
        <v>523.7931111111111</v>
      </c>
      <c r="P1033" s="21">
        <v>2.1388888888888888</v>
      </c>
      <c r="Q1033" s="21">
        <v>4.2987012987012987</v>
      </c>
      <c r="R1033" s="18">
        <v>5690.8019999999997</v>
      </c>
      <c r="S1033" s="24">
        <v>0.30179441077032532</v>
      </c>
      <c r="T1033" s="18">
        <v>4490.6719999999996</v>
      </c>
      <c r="U1033" s="24">
        <v>0.23814915897667821</v>
      </c>
      <c r="V1033" s="12" cm="1">
        <f t="array" ref="V1033">SUMPRODUCT((B1033=$B:$B)*(M1033&lt;$M:$M))+1</f>
        <v>224</v>
      </c>
    </row>
    <row r="1034" spans="1:22" x14ac:dyDescent="0.2">
      <c r="A1034" s="14" t="str">
        <f t="shared" si="16"/>
        <v>2024Amy Blye2</v>
      </c>
      <c r="B1034" s="5">
        <v>2024</v>
      </c>
      <c r="C1034" s="6" t="s">
        <v>61</v>
      </c>
      <c r="D1034" s="6">
        <v>448696</v>
      </c>
      <c r="E1034" s="6" t="s">
        <v>72</v>
      </c>
      <c r="F1034" s="7">
        <v>2</v>
      </c>
      <c r="G1034" s="7">
        <v>2</v>
      </c>
      <c r="H1034" s="6" t="s">
        <v>31</v>
      </c>
      <c r="I1034" s="6" t="s">
        <v>34</v>
      </c>
      <c r="J1034" s="18">
        <v>46</v>
      </c>
      <c r="K1034" s="18">
        <v>73</v>
      </c>
      <c r="L1034" s="18">
        <v>213</v>
      </c>
      <c r="M1034" s="18">
        <v>11993.495999999999</v>
      </c>
      <c r="N1034" s="18">
        <v>2</v>
      </c>
      <c r="O1034" s="18">
        <v>260.72817391304346</v>
      </c>
      <c r="P1034" s="21">
        <v>1.5869565217391304</v>
      </c>
      <c r="Q1034" s="21">
        <v>2.9178082191780823</v>
      </c>
      <c r="R1034" s="18">
        <v>3956.2459999999992</v>
      </c>
      <c r="S1034" s="24">
        <v>0.32986595401374208</v>
      </c>
      <c r="T1034" s="18">
        <v>2449.945999999999</v>
      </c>
      <c r="U1034" s="24">
        <v>0.20427288256901902</v>
      </c>
      <c r="V1034" s="12" cm="1">
        <f t="array" ref="V1034">SUMPRODUCT((B1034=$B:$B)*(M1034&lt;$M:$M))+1</f>
        <v>277</v>
      </c>
    </row>
    <row r="1035" spans="1:22" x14ac:dyDescent="0.2">
      <c r="A1035" s="14" t="str">
        <f t="shared" si="16"/>
        <v>2024Amy Blye3</v>
      </c>
      <c r="B1035" s="5">
        <v>2024</v>
      </c>
      <c r="C1035" s="6" t="s">
        <v>61</v>
      </c>
      <c r="D1035" s="6">
        <v>273027</v>
      </c>
      <c r="E1035" s="6" t="s">
        <v>66</v>
      </c>
      <c r="F1035" s="7">
        <v>2</v>
      </c>
      <c r="G1035" s="7">
        <v>2</v>
      </c>
      <c r="H1035" s="6" t="s">
        <v>31</v>
      </c>
      <c r="I1035" s="6" t="s">
        <v>34</v>
      </c>
      <c r="J1035" s="18">
        <v>40</v>
      </c>
      <c r="K1035" s="18">
        <v>58</v>
      </c>
      <c r="L1035" s="18">
        <v>184</v>
      </c>
      <c r="M1035" s="18">
        <v>10068.128000000001</v>
      </c>
      <c r="N1035" s="18">
        <v>3</v>
      </c>
      <c r="O1035" s="18">
        <v>251.70320000000001</v>
      </c>
      <c r="P1035" s="21">
        <v>1.45</v>
      </c>
      <c r="Q1035" s="21">
        <v>3.1724137931034484</v>
      </c>
      <c r="R1035" s="18">
        <v>3380.6280000000006</v>
      </c>
      <c r="S1035" s="24">
        <v>0.33577523050958435</v>
      </c>
      <c r="T1035" s="18">
        <v>2076.8280000000004</v>
      </c>
      <c r="U1035" s="24">
        <v>0.20627747283308281</v>
      </c>
      <c r="V1035" s="12" cm="1">
        <f t="array" ref="V1035">SUMPRODUCT((B1035=$B:$B)*(M1035&lt;$M:$M))+1</f>
        <v>301</v>
      </c>
    </row>
    <row r="1036" spans="1:22" x14ac:dyDescent="0.2">
      <c r="A1036" s="14" t="str">
        <f t="shared" si="16"/>
        <v>2024Amy Blye4</v>
      </c>
      <c r="B1036" s="5">
        <v>2024</v>
      </c>
      <c r="C1036" s="6" t="s">
        <v>61</v>
      </c>
      <c r="D1036" s="6">
        <v>162866</v>
      </c>
      <c r="E1036" s="6" t="s">
        <v>75</v>
      </c>
      <c r="F1036" s="7">
        <v>2</v>
      </c>
      <c r="G1036" s="7">
        <v>2</v>
      </c>
      <c r="H1036" s="6" t="s">
        <v>31</v>
      </c>
      <c r="I1036" s="6" t="s">
        <v>34</v>
      </c>
      <c r="J1036" s="18">
        <v>47</v>
      </c>
      <c r="K1036" s="18">
        <v>74</v>
      </c>
      <c r="L1036" s="18">
        <v>191</v>
      </c>
      <c r="M1036" s="18">
        <v>10014.472</v>
      </c>
      <c r="N1036" s="18">
        <v>4</v>
      </c>
      <c r="O1036" s="18">
        <v>213.07387234042554</v>
      </c>
      <c r="P1036" s="21">
        <v>1.574468085106383</v>
      </c>
      <c r="Q1036" s="21">
        <v>2.5810810810810811</v>
      </c>
      <c r="R1036" s="18">
        <v>2713.2219999999998</v>
      </c>
      <c r="S1036" s="24">
        <v>0.27093010994488775</v>
      </c>
      <c r="T1036" s="18">
        <v>1174.8219999999997</v>
      </c>
      <c r="U1036" s="24">
        <v>0.11731242545787733</v>
      </c>
      <c r="V1036" s="12" cm="1">
        <f t="array" ref="V1036">SUMPRODUCT((B1036=$B:$B)*(M1036&lt;$M:$M))+1</f>
        <v>304</v>
      </c>
    </row>
    <row r="1037" spans="1:22" x14ac:dyDescent="0.2">
      <c r="A1037" s="14" t="str">
        <f t="shared" si="16"/>
        <v>2024Amy Blye5</v>
      </c>
      <c r="B1037" s="5">
        <v>2024</v>
      </c>
      <c r="C1037" s="6" t="s">
        <v>61</v>
      </c>
      <c r="D1037" s="6">
        <v>563414</v>
      </c>
      <c r="E1037" s="6" t="s">
        <v>77</v>
      </c>
      <c r="F1037" s="7">
        <v>2</v>
      </c>
      <c r="G1037" s="7">
        <v>2</v>
      </c>
      <c r="H1037" s="6" t="s">
        <v>31</v>
      </c>
      <c r="I1037" s="6" t="s">
        <v>34</v>
      </c>
      <c r="J1037" s="18">
        <v>21</v>
      </c>
      <c r="K1037" s="18">
        <v>79</v>
      </c>
      <c r="L1037" s="18">
        <v>190</v>
      </c>
      <c r="M1037" s="18">
        <v>9526.48</v>
      </c>
      <c r="N1037" s="18">
        <v>5</v>
      </c>
      <c r="O1037" s="18">
        <v>453.64190476190475</v>
      </c>
      <c r="P1037" s="21">
        <v>3.7619047619047619</v>
      </c>
      <c r="Q1037" s="21">
        <v>2.4050632911392404</v>
      </c>
      <c r="R1037" s="18">
        <v>3313.7299999999996</v>
      </c>
      <c r="S1037" s="24">
        <v>0.34784411451029129</v>
      </c>
      <c r="T1037" s="18">
        <v>2578.6799999999994</v>
      </c>
      <c r="U1037" s="24">
        <v>0.27068549978585998</v>
      </c>
      <c r="V1037" s="12" cm="1">
        <f t="array" ref="V1037">SUMPRODUCT((B1037=$B:$B)*(M1037&lt;$M:$M))+1</f>
        <v>310</v>
      </c>
    </row>
    <row r="1038" spans="1:22" x14ac:dyDescent="0.2">
      <c r="A1038" s="14" t="str">
        <f t="shared" si="16"/>
        <v>2024Amy Blye6</v>
      </c>
      <c r="B1038" s="5">
        <v>2024</v>
      </c>
      <c r="C1038" s="6" t="s">
        <v>61</v>
      </c>
      <c r="D1038" s="6">
        <v>178150</v>
      </c>
      <c r="E1038" s="6" t="s">
        <v>69</v>
      </c>
      <c r="F1038" s="7">
        <v>2</v>
      </c>
      <c r="G1038" s="7">
        <v>2</v>
      </c>
      <c r="H1038" s="6" t="s">
        <v>31</v>
      </c>
      <c r="I1038" s="6" t="s">
        <v>34</v>
      </c>
      <c r="J1038" s="18">
        <v>28</v>
      </c>
      <c r="K1038" s="18">
        <v>49</v>
      </c>
      <c r="L1038" s="18">
        <v>130</v>
      </c>
      <c r="M1038" s="18">
        <v>8830.16</v>
      </c>
      <c r="N1038" s="18">
        <v>6</v>
      </c>
      <c r="O1038" s="18">
        <v>315.36285714285714</v>
      </c>
      <c r="P1038" s="21">
        <v>1.75</v>
      </c>
      <c r="Q1038" s="21">
        <v>2.6530612244897958</v>
      </c>
      <c r="R1038" s="18">
        <v>2804.41</v>
      </c>
      <c r="S1038" s="24">
        <v>0.31759447167435245</v>
      </c>
      <c r="T1038" s="18">
        <v>1883.08</v>
      </c>
      <c r="U1038" s="24">
        <v>0.21325547894941879</v>
      </c>
      <c r="V1038" s="12" cm="1">
        <f t="array" ref="V1038">SUMPRODUCT((B1038=$B:$B)*(M1038&lt;$M:$M))+1</f>
        <v>327</v>
      </c>
    </row>
    <row r="1039" spans="1:22" x14ac:dyDescent="0.2">
      <c r="A1039" s="14" t="str">
        <f t="shared" si="16"/>
        <v>2024Amy Blye7</v>
      </c>
      <c r="B1039" s="5">
        <v>2024</v>
      </c>
      <c r="C1039" s="6" t="s">
        <v>61</v>
      </c>
      <c r="D1039" s="6">
        <v>969030</v>
      </c>
      <c r="E1039" s="6" t="s">
        <v>65</v>
      </c>
      <c r="F1039" s="7">
        <v>2</v>
      </c>
      <c r="G1039" s="7">
        <v>2</v>
      </c>
      <c r="H1039" s="6" t="s">
        <v>31</v>
      </c>
      <c r="I1039" s="6" t="s">
        <v>34</v>
      </c>
      <c r="J1039" s="18">
        <v>41</v>
      </c>
      <c r="K1039" s="18">
        <v>59</v>
      </c>
      <c r="L1039" s="18">
        <v>166</v>
      </c>
      <c r="M1039" s="18">
        <v>8654.6720000000005</v>
      </c>
      <c r="N1039" s="18">
        <v>7</v>
      </c>
      <c r="O1039" s="18">
        <v>211.08956097560977</v>
      </c>
      <c r="P1039" s="21">
        <v>1.4390243902439024</v>
      </c>
      <c r="Q1039" s="21">
        <v>2.8135593220338984</v>
      </c>
      <c r="R1039" s="18">
        <v>2478.1720000000005</v>
      </c>
      <c r="S1039" s="24">
        <v>0.28633921655263195</v>
      </c>
      <c r="T1039" s="18">
        <v>1142.2720000000004</v>
      </c>
      <c r="U1039" s="24">
        <v>0.13198328024447378</v>
      </c>
      <c r="V1039" s="12" cm="1">
        <f t="array" ref="V1039">SUMPRODUCT((B1039=$B:$B)*(M1039&lt;$M:$M))+1</f>
        <v>332</v>
      </c>
    </row>
    <row r="1040" spans="1:22" x14ac:dyDescent="0.2">
      <c r="A1040" s="14" t="str">
        <f t="shared" si="16"/>
        <v>2024Amy Blye8</v>
      </c>
      <c r="B1040" s="5">
        <v>2024</v>
      </c>
      <c r="C1040" s="6" t="s">
        <v>61</v>
      </c>
      <c r="D1040" s="6">
        <v>369346</v>
      </c>
      <c r="E1040" s="6" t="s">
        <v>68</v>
      </c>
      <c r="F1040" s="7">
        <v>2</v>
      </c>
      <c r="G1040" s="7">
        <v>2</v>
      </c>
      <c r="H1040" s="6" t="s">
        <v>31</v>
      </c>
      <c r="I1040" s="6" t="s">
        <v>34</v>
      </c>
      <c r="J1040" s="18">
        <v>54</v>
      </c>
      <c r="K1040" s="18">
        <v>72</v>
      </c>
      <c r="L1040" s="18">
        <v>126</v>
      </c>
      <c r="M1040" s="18">
        <v>8351.7920000000104</v>
      </c>
      <c r="N1040" s="18">
        <v>8</v>
      </c>
      <c r="O1040" s="18">
        <v>154.66281481481499</v>
      </c>
      <c r="P1040" s="21">
        <v>1.3333333333333333</v>
      </c>
      <c r="Q1040" s="21">
        <v>1.75</v>
      </c>
      <c r="R1040" s="18">
        <v>2127.2920000000104</v>
      </c>
      <c r="S1040" s="24">
        <v>0.25471084528925142</v>
      </c>
      <c r="T1040" s="18">
        <v>374.09200000001033</v>
      </c>
      <c r="U1040" s="24">
        <v>4.4791824317465027E-2</v>
      </c>
      <c r="V1040" s="12" cm="1">
        <f t="array" ref="V1040">SUMPRODUCT((B1040=$B:$B)*(M1040&lt;$M:$M))+1</f>
        <v>340</v>
      </c>
    </row>
    <row r="1041" spans="1:22" x14ac:dyDescent="0.2">
      <c r="A1041" s="14" t="str">
        <f t="shared" si="16"/>
        <v>2024Amy Blye9</v>
      </c>
      <c r="B1041" s="5">
        <v>2024</v>
      </c>
      <c r="C1041" s="6" t="s">
        <v>61</v>
      </c>
      <c r="D1041" s="6">
        <v>873602</v>
      </c>
      <c r="E1041" s="6" t="s">
        <v>63</v>
      </c>
      <c r="F1041" s="7">
        <v>2</v>
      </c>
      <c r="G1041" s="7">
        <v>2</v>
      </c>
      <c r="H1041" s="6" t="s">
        <v>31</v>
      </c>
      <c r="I1041" s="6" t="s">
        <v>34</v>
      </c>
      <c r="J1041" s="18">
        <v>39</v>
      </c>
      <c r="K1041" s="18">
        <v>57</v>
      </c>
      <c r="L1041" s="18">
        <v>129</v>
      </c>
      <c r="M1041" s="18">
        <v>7976.5680000000002</v>
      </c>
      <c r="N1041" s="18">
        <v>9</v>
      </c>
      <c r="O1041" s="18">
        <v>204.52738461538462</v>
      </c>
      <c r="P1041" s="21">
        <v>1.4615384615384615</v>
      </c>
      <c r="Q1041" s="21">
        <v>2.263157894736842</v>
      </c>
      <c r="R1041" s="18">
        <v>2548.8180000000002</v>
      </c>
      <c r="S1041" s="24">
        <v>0.31953817732137435</v>
      </c>
      <c r="T1041" s="18">
        <v>1277.1180000000002</v>
      </c>
      <c r="U1041" s="24">
        <v>0.1601087084069239</v>
      </c>
      <c r="V1041" s="12" cm="1">
        <f t="array" ref="V1041">SUMPRODUCT((B1041=$B:$B)*(M1041&lt;$M:$M))+1</f>
        <v>345</v>
      </c>
    </row>
    <row r="1042" spans="1:22" x14ac:dyDescent="0.2">
      <c r="A1042" s="14" t="str">
        <f t="shared" si="16"/>
        <v>2024Amy Blye10</v>
      </c>
      <c r="B1042" s="5">
        <v>2024</v>
      </c>
      <c r="C1042" s="6" t="s">
        <v>61</v>
      </c>
      <c r="D1042" s="6">
        <v>253723</v>
      </c>
      <c r="E1042" s="6" t="s">
        <v>70</v>
      </c>
      <c r="F1042" s="7">
        <v>2</v>
      </c>
      <c r="G1042" s="7">
        <v>2</v>
      </c>
      <c r="H1042" s="6" t="s">
        <v>31</v>
      </c>
      <c r="I1042" s="6" t="s">
        <v>34</v>
      </c>
      <c r="J1042" s="18">
        <v>25</v>
      </c>
      <c r="K1042" s="18">
        <v>55</v>
      </c>
      <c r="L1042" s="18">
        <v>127</v>
      </c>
      <c r="M1042" s="18">
        <v>7148.5839999999998</v>
      </c>
      <c r="N1042" s="18">
        <v>10</v>
      </c>
      <c r="O1042" s="18">
        <v>285.94335999999998</v>
      </c>
      <c r="P1042" s="21">
        <v>2.2000000000000002</v>
      </c>
      <c r="Q1042" s="21">
        <v>2.3090909090909091</v>
      </c>
      <c r="R1042" s="18">
        <v>2305.0839999999998</v>
      </c>
      <c r="S1042" s="24">
        <v>0.32245322989839664</v>
      </c>
      <c r="T1042" s="18">
        <v>1470.1539999999989</v>
      </c>
      <c r="U1042" s="24">
        <v>0.205656672706091</v>
      </c>
      <c r="V1042" s="12" cm="1">
        <f t="array" ref="V1042">SUMPRODUCT((B1042=$B:$B)*(M1042&lt;$M:$M))+1</f>
        <v>364</v>
      </c>
    </row>
    <row r="1043" spans="1:22" x14ac:dyDescent="0.2">
      <c r="A1043" s="14" t="str">
        <f t="shared" si="16"/>
        <v>2024Amy Blye11</v>
      </c>
      <c r="B1043" s="5">
        <v>2024</v>
      </c>
      <c r="C1043" s="6" t="s">
        <v>61</v>
      </c>
      <c r="D1043" s="6">
        <v>173044</v>
      </c>
      <c r="E1043" s="6" t="s">
        <v>64</v>
      </c>
      <c r="F1043" s="7">
        <v>2</v>
      </c>
      <c r="G1043" s="7">
        <v>2</v>
      </c>
      <c r="H1043" s="6" t="s">
        <v>31</v>
      </c>
      <c r="I1043" s="6" t="s">
        <v>34</v>
      </c>
      <c r="J1043" s="18">
        <v>15</v>
      </c>
      <c r="K1043" s="18">
        <v>43</v>
      </c>
      <c r="L1043" s="18">
        <v>115</v>
      </c>
      <c r="M1043" s="18">
        <v>5232.68</v>
      </c>
      <c r="N1043" s="18">
        <v>11</v>
      </c>
      <c r="O1043" s="18">
        <v>348.84533333333337</v>
      </c>
      <c r="P1043" s="21">
        <v>2.8666666666666667</v>
      </c>
      <c r="Q1043" s="21">
        <v>2.6744186046511627</v>
      </c>
      <c r="R1043" s="18">
        <v>1147.6800000000003</v>
      </c>
      <c r="S1043" s="24">
        <v>0.21932929206448706</v>
      </c>
      <c r="T1043" s="18">
        <v>636.52000000000021</v>
      </c>
      <c r="U1043" s="24">
        <v>0.12164321150920755</v>
      </c>
      <c r="V1043" s="12" cm="1">
        <f t="array" ref="V1043">SUMPRODUCT((B1043=$B:$B)*(M1043&lt;$M:$M))+1</f>
        <v>395</v>
      </c>
    </row>
    <row r="1044" spans="1:22" x14ac:dyDescent="0.2">
      <c r="A1044" s="14" t="str">
        <f t="shared" si="16"/>
        <v>2024Amy Blye12</v>
      </c>
      <c r="B1044" s="5">
        <v>2024</v>
      </c>
      <c r="C1044" s="6" t="s">
        <v>61</v>
      </c>
      <c r="D1044" s="6">
        <v>886262</v>
      </c>
      <c r="E1044" s="6" t="s">
        <v>73</v>
      </c>
      <c r="F1044" s="7">
        <v>2</v>
      </c>
      <c r="G1044" s="7">
        <v>2</v>
      </c>
      <c r="H1044" s="6" t="s">
        <v>31</v>
      </c>
      <c r="I1044" s="6" t="s">
        <v>34</v>
      </c>
      <c r="J1044" s="18">
        <v>16</v>
      </c>
      <c r="K1044" s="18">
        <v>29</v>
      </c>
      <c r="L1044" s="18">
        <v>65</v>
      </c>
      <c r="M1044" s="18">
        <v>4219.4799999999996</v>
      </c>
      <c r="N1044" s="18">
        <v>12</v>
      </c>
      <c r="O1044" s="18">
        <v>263.71749999999997</v>
      </c>
      <c r="P1044" s="21">
        <v>1.8125</v>
      </c>
      <c r="Q1044" s="21">
        <v>2.2413793103448274</v>
      </c>
      <c r="R1044" s="18">
        <v>1532.4799999999996</v>
      </c>
      <c r="S1044" s="24">
        <v>0.36319167290756199</v>
      </c>
      <c r="T1044" s="18">
        <v>1004.5799999999996</v>
      </c>
      <c r="U1044" s="24">
        <v>0.23808146975456684</v>
      </c>
      <c r="V1044" s="12" cm="1">
        <f t="array" ref="V1044">SUMPRODUCT((B1044=$B:$B)*(M1044&lt;$M:$M))+1</f>
        <v>421</v>
      </c>
    </row>
    <row r="1045" spans="1:22" x14ac:dyDescent="0.2">
      <c r="A1045" s="14" t="str">
        <f t="shared" si="16"/>
        <v>2024Amy Blye13</v>
      </c>
      <c r="B1045" s="5">
        <v>2024</v>
      </c>
      <c r="C1045" s="6" t="s">
        <v>61</v>
      </c>
      <c r="D1045" s="6">
        <v>141852</v>
      </c>
      <c r="E1045" s="6" t="s">
        <v>78</v>
      </c>
      <c r="F1045" s="7">
        <v>2</v>
      </c>
      <c r="G1045" s="7">
        <v>2</v>
      </c>
      <c r="H1045" s="6" t="s">
        <v>31</v>
      </c>
      <c r="I1045" s="6" t="s">
        <v>34</v>
      </c>
      <c r="J1045" s="18">
        <v>6</v>
      </c>
      <c r="K1045" s="18">
        <v>15</v>
      </c>
      <c r="L1045" s="18">
        <v>62</v>
      </c>
      <c r="M1045" s="18">
        <v>2908.3040000000001</v>
      </c>
      <c r="N1045" s="18">
        <v>13</v>
      </c>
      <c r="O1045" s="18">
        <v>484.71733333333333</v>
      </c>
      <c r="P1045" s="21">
        <v>2.5</v>
      </c>
      <c r="Q1045" s="21">
        <v>4.1333333333333337</v>
      </c>
      <c r="R1045" s="18">
        <v>665.80400000000009</v>
      </c>
      <c r="S1045" s="24">
        <v>0.22893205111982792</v>
      </c>
      <c r="T1045" s="18">
        <v>463.30400000000009</v>
      </c>
      <c r="U1045" s="24">
        <v>0.15930384168917694</v>
      </c>
      <c r="V1045" s="12" cm="1">
        <f t="array" ref="V1045">SUMPRODUCT((B1045=$B:$B)*(M1045&lt;$M:$M))+1</f>
        <v>454</v>
      </c>
    </row>
    <row r="1046" spans="1:22" x14ac:dyDescent="0.2">
      <c r="A1046" s="14" t="str">
        <f t="shared" si="16"/>
        <v>2024Amy Blye14</v>
      </c>
      <c r="B1046" s="5">
        <v>2024</v>
      </c>
      <c r="C1046" s="6" t="s">
        <v>61</v>
      </c>
      <c r="D1046" s="6">
        <v>615144</v>
      </c>
      <c r="E1046" s="6" t="s">
        <v>76</v>
      </c>
      <c r="F1046" s="7">
        <v>2</v>
      </c>
      <c r="G1046" s="7">
        <v>2</v>
      </c>
      <c r="H1046" s="6" t="s">
        <v>31</v>
      </c>
      <c r="I1046" s="6" t="s">
        <v>34</v>
      </c>
      <c r="J1046" s="18">
        <v>26</v>
      </c>
      <c r="K1046" s="18">
        <v>49</v>
      </c>
      <c r="L1046" s="18">
        <v>67</v>
      </c>
      <c r="M1046" s="18">
        <v>2894.6640000000002</v>
      </c>
      <c r="N1046" s="18">
        <v>14</v>
      </c>
      <c r="O1046" s="18">
        <v>111.33323076923078</v>
      </c>
      <c r="P1046" s="21">
        <v>1.8846153846153846</v>
      </c>
      <c r="Q1046" s="21">
        <v>1.3673469387755102</v>
      </c>
      <c r="R1046" s="18">
        <v>931.16400000000021</v>
      </c>
      <c r="S1046" s="24">
        <v>0.32168293107593837</v>
      </c>
      <c r="T1046" s="18">
        <v>71.264000000000237</v>
      </c>
      <c r="U1046" s="24">
        <v>2.4619092233157367E-2</v>
      </c>
      <c r="V1046" s="12" cm="1">
        <f t="array" ref="V1046">SUMPRODUCT((B1046=$B:$B)*(M1046&lt;$M:$M))+1</f>
        <v>456</v>
      </c>
    </row>
    <row r="1047" spans="1:22" x14ac:dyDescent="0.2">
      <c r="A1047" s="14" t="str">
        <f t="shared" si="16"/>
        <v>2024Aria Langston1</v>
      </c>
      <c r="B1047" s="5">
        <v>2024</v>
      </c>
      <c r="C1047" s="6" t="s">
        <v>444</v>
      </c>
      <c r="D1047" s="6">
        <v>858490</v>
      </c>
      <c r="E1047" s="6" t="s">
        <v>445</v>
      </c>
      <c r="F1047" s="7">
        <v>5</v>
      </c>
      <c r="G1047" s="7">
        <v>2</v>
      </c>
      <c r="H1047" s="6" t="s">
        <v>22</v>
      </c>
      <c r="I1047" s="6" t="s">
        <v>25</v>
      </c>
      <c r="J1047" s="18">
        <v>187</v>
      </c>
      <c r="K1047" s="18">
        <v>533</v>
      </c>
      <c r="L1047" s="18">
        <v>1977</v>
      </c>
      <c r="M1047" s="18">
        <v>77999.537999999899</v>
      </c>
      <c r="N1047" s="18">
        <v>1</v>
      </c>
      <c r="O1047" s="18">
        <v>417.10982887700482</v>
      </c>
      <c r="P1047" s="21">
        <v>2.8502673796791442</v>
      </c>
      <c r="Q1047" s="21">
        <v>3.7091932457786116</v>
      </c>
      <c r="R1047" s="18">
        <v>6272.2879999998986</v>
      </c>
      <c r="S1047" s="24">
        <v>8.0414425018772634E-2</v>
      </c>
      <c r="T1047" s="18">
        <v>-290.31200000010176</v>
      </c>
      <c r="U1047" s="24">
        <v>-3.7219707634691649E-3</v>
      </c>
      <c r="V1047" s="12" cm="1">
        <f t="array" ref="V1047">SUMPRODUCT((B1047=$B:$B)*(M1047&lt;$M:$M))+1</f>
        <v>84</v>
      </c>
    </row>
    <row r="1048" spans="1:22" x14ac:dyDescent="0.2">
      <c r="A1048" s="14" t="str">
        <f t="shared" si="16"/>
        <v>2024Aria Langston2</v>
      </c>
      <c r="B1048" s="5">
        <v>2024</v>
      </c>
      <c r="C1048" s="6" t="s">
        <v>444</v>
      </c>
      <c r="D1048" s="6">
        <v>524048</v>
      </c>
      <c r="E1048" s="6" t="s">
        <v>451</v>
      </c>
      <c r="F1048" s="7">
        <v>5</v>
      </c>
      <c r="G1048" s="7">
        <v>1</v>
      </c>
      <c r="H1048" s="6" t="s">
        <v>22</v>
      </c>
      <c r="I1048" s="6" t="s">
        <v>29</v>
      </c>
      <c r="J1048" s="18">
        <v>126</v>
      </c>
      <c r="K1048" s="18">
        <v>251</v>
      </c>
      <c r="L1048" s="18">
        <v>1157</v>
      </c>
      <c r="M1048" s="18">
        <v>52246.8</v>
      </c>
      <c r="N1048" s="18">
        <v>2</v>
      </c>
      <c r="O1048" s="18">
        <v>414.6571428571429</v>
      </c>
      <c r="P1048" s="21">
        <v>1.9920634920634921</v>
      </c>
      <c r="Q1048" s="21">
        <v>4.6095617529880482</v>
      </c>
      <c r="R1048" s="18">
        <v>8707.8000000000029</v>
      </c>
      <c r="S1048" s="24">
        <v>0.16666666666666671</v>
      </c>
      <c r="T1048" s="18">
        <v>4402.4500000000126</v>
      </c>
      <c r="U1048" s="24">
        <v>8.4262576846811904E-2</v>
      </c>
      <c r="V1048" s="12" cm="1">
        <f t="array" ref="V1048">SUMPRODUCT((B1048=$B:$B)*(M1048&lt;$M:$M))+1</f>
        <v>131</v>
      </c>
    </row>
    <row r="1049" spans="1:22" x14ac:dyDescent="0.2">
      <c r="A1049" s="14" t="str">
        <f t="shared" si="16"/>
        <v>2024Aria Langston3</v>
      </c>
      <c r="B1049" s="5">
        <v>2024</v>
      </c>
      <c r="C1049" s="6" t="s">
        <v>444</v>
      </c>
      <c r="D1049" s="6">
        <v>620024</v>
      </c>
      <c r="E1049" s="6" t="s">
        <v>491</v>
      </c>
      <c r="F1049" s="7">
        <v>5</v>
      </c>
      <c r="G1049" s="7">
        <v>2</v>
      </c>
      <c r="H1049" s="6" t="s">
        <v>22</v>
      </c>
      <c r="I1049" s="6" t="s">
        <v>29</v>
      </c>
      <c r="J1049" s="18">
        <v>91</v>
      </c>
      <c r="K1049" s="18">
        <v>297</v>
      </c>
      <c r="L1049" s="18">
        <v>1024</v>
      </c>
      <c r="M1049" s="18">
        <v>40777.055999999997</v>
      </c>
      <c r="N1049" s="18">
        <v>3</v>
      </c>
      <c r="O1049" s="18">
        <v>448.09951648351642</v>
      </c>
      <c r="P1049" s="21">
        <v>3.2637362637362637</v>
      </c>
      <c r="Q1049" s="21">
        <v>3.4478114478114477</v>
      </c>
      <c r="R1049" s="18">
        <v>2899.8059999999969</v>
      </c>
      <c r="S1049" s="24">
        <v>7.111366745063688E-2</v>
      </c>
      <c r="T1049" s="18">
        <v>-332.29400000000305</v>
      </c>
      <c r="U1049" s="24">
        <v>-8.1490434228504161E-3</v>
      </c>
      <c r="V1049" s="12" cm="1">
        <f t="array" ref="V1049">SUMPRODUCT((B1049=$B:$B)*(M1049&lt;$M:$M))+1</f>
        <v>157</v>
      </c>
    </row>
    <row r="1050" spans="1:22" x14ac:dyDescent="0.2">
      <c r="A1050" s="14" t="str">
        <f t="shared" si="16"/>
        <v>2024Aria Langston4</v>
      </c>
      <c r="B1050" s="5">
        <v>2024</v>
      </c>
      <c r="C1050" s="6" t="s">
        <v>444</v>
      </c>
      <c r="D1050" s="6">
        <v>480813</v>
      </c>
      <c r="E1050" s="6" t="s">
        <v>447</v>
      </c>
      <c r="F1050" s="7">
        <v>5</v>
      </c>
      <c r="G1050" s="7">
        <v>5</v>
      </c>
      <c r="H1050" s="6" t="s">
        <v>31</v>
      </c>
      <c r="I1050" s="6" t="s">
        <v>29</v>
      </c>
      <c r="J1050" s="18">
        <v>90</v>
      </c>
      <c r="K1050" s="18">
        <v>153</v>
      </c>
      <c r="L1050" s="18">
        <v>663</v>
      </c>
      <c r="M1050" s="18">
        <v>31011.386399999999</v>
      </c>
      <c r="N1050" s="18">
        <v>4</v>
      </c>
      <c r="O1050" s="18">
        <v>344.57096000000001</v>
      </c>
      <c r="P1050" s="21">
        <v>1.7</v>
      </c>
      <c r="Q1050" s="21">
        <v>4.333333333333333</v>
      </c>
      <c r="R1050" s="18">
        <v>5672.8863999999994</v>
      </c>
      <c r="S1050" s="24">
        <v>0.18292914501881152</v>
      </c>
      <c r="T1050" s="18">
        <v>2624.5863999999992</v>
      </c>
      <c r="U1050" s="24">
        <v>8.4632991448586103E-2</v>
      </c>
      <c r="V1050" s="12" cm="1">
        <f t="array" ref="V1050">SUMPRODUCT((B1050=$B:$B)*(M1050&lt;$M:$M))+1</f>
        <v>187</v>
      </c>
    </row>
    <row r="1051" spans="1:22" x14ac:dyDescent="0.2">
      <c r="A1051" s="14" t="str">
        <f t="shared" si="16"/>
        <v>2024Aria Langston5</v>
      </c>
      <c r="B1051" s="5">
        <v>2024</v>
      </c>
      <c r="C1051" s="6" t="s">
        <v>444</v>
      </c>
      <c r="D1051" s="6">
        <v>553736</v>
      </c>
      <c r="E1051" s="6" t="s">
        <v>449</v>
      </c>
      <c r="F1051" s="7">
        <v>5</v>
      </c>
      <c r="G1051" s="7">
        <v>5</v>
      </c>
      <c r="H1051" s="6" t="s">
        <v>31</v>
      </c>
      <c r="I1051" s="6" t="s">
        <v>34</v>
      </c>
      <c r="J1051" s="18">
        <v>19</v>
      </c>
      <c r="K1051" s="18">
        <v>77</v>
      </c>
      <c r="L1051" s="18">
        <v>241</v>
      </c>
      <c r="M1051" s="18">
        <v>12297.272000000001</v>
      </c>
      <c r="N1051" s="18">
        <v>5</v>
      </c>
      <c r="O1051" s="18">
        <v>647.22484210526318</v>
      </c>
      <c r="P1051" s="21">
        <v>4.0526315789473681</v>
      </c>
      <c r="Q1051" s="21">
        <v>3.1298701298701297</v>
      </c>
      <c r="R1051" s="18">
        <v>4024.7720000000008</v>
      </c>
      <c r="S1051" s="24">
        <v>0.32728982493027725</v>
      </c>
      <c r="T1051" s="18">
        <v>3334.822000000001</v>
      </c>
      <c r="U1051" s="24">
        <v>0.27118388533652021</v>
      </c>
      <c r="V1051" s="12" cm="1">
        <f t="array" ref="V1051">SUMPRODUCT((B1051=$B:$B)*(M1051&lt;$M:$M))+1</f>
        <v>272</v>
      </c>
    </row>
    <row r="1052" spans="1:22" x14ac:dyDescent="0.2">
      <c r="A1052" s="14" t="str">
        <f t="shared" si="16"/>
        <v>2024Aria Langston6</v>
      </c>
      <c r="B1052" s="5">
        <v>2024</v>
      </c>
      <c r="C1052" s="6" t="s">
        <v>444</v>
      </c>
      <c r="D1052" s="6">
        <v>587622</v>
      </c>
      <c r="E1052" s="6" t="s">
        <v>448</v>
      </c>
      <c r="F1052" s="7">
        <v>5</v>
      </c>
      <c r="G1052" s="7">
        <v>5</v>
      </c>
      <c r="H1052" s="6" t="s">
        <v>31</v>
      </c>
      <c r="I1052" s="6" t="s">
        <v>34</v>
      </c>
      <c r="J1052" s="18">
        <v>75</v>
      </c>
      <c r="K1052" s="18">
        <v>146</v>
      </c>
      <c r="L1052" s="18">
        <v>326</v>
      </c>
      <c r="M1052" s="18">
        <v>9083.7000000000007</v>
      </c>
      <c r="N1052" s="18">
        <v>6</v>
      </c>
      <c r="O1052" s="18">
        <v>121.11600000000001</v>
      </c>
      <c r="P1052" s="21">
        <v>1.9466666666666668</v>
      </c>
      <c r="Q1052" s="21">
        <v>2.2328767123287672</v>
      </c>
      <c r="R1052" s="18">
        <v>1513.9500000000007</v>
      </c>
      <c r="S1052" s="24">
        <v>0.16666666666666674</v>
      </c>
      <c r="T1052" s="18">
        <v>-1045.5499999999993</v>
      </c>
      <c r="U1052" s="24">
        <v>-0.11510177570813647</v>
      </c>
      <c r="V1052" s="12" cm="1">
        <f t="array" ref="V1052">SUMPRODUCT((B1052=$B:$B)*(M1052&lt;$M:$M))+1</f>
        <v>320</v>
      </c>
    </row>
    <row r="1053" spans="1:22" x14ac:dyDescent="0.2">
      <c r="A1053" s="14" t="str">
        <f t="shared" si="16"/>
        <v>2024Aria Langston7</v>
      </c>
      <c r="B1053" s="5">
        <v>2024</v>
      </c>
      <c r="C1053" s="6" t="s">
        <v>444</v>
      </c>
      <c r="D1053" s="6">
        <v>578075</v>
      </c>
      <c r="E1053" s="6" t="s">
        <v>450</v>
      </c>
      <c r="F1053" s="7">
        <v>5</v>
      </c>
      <c r="G1053" s="7">
        <v>5</v>
      </c>
      <c r="H1053" s="6" t="s">
        <v>31</v>
      </c>
      <c r="I1053" s="6" t="s">
        <v>34</v>
      </c>
      <c r="J1053" s="18">
        <v>18</v>
      </c>
      <c r="K1053" s="18">
        <v>36</v>
      </c>
      <c r="L1053" s="18">
        <v>81</v>
      </c>
      <c r="M1053" s="18">
        <v>5381.7520000000004</v>
      </c>
      <c r="N1053" s="18">
        <v>7</v>
      </c>
      <c r="O1053" s="18">
        <v>298.98622222222224</v>
      </c>
      <c r="P1053" s="21">
        <v>2</v>
      </c>
      <c r="Q1053" s="21">
        <v>2.25</v>
      </c>
      <c r="R1053" s="18">
        <v>1499.7520000000004</v>
      </c>
      <c r="S1053" s="24">
        <v>0.27867356206677685</v>
      </c>
      <c r="T1053" s="18">
        <v>884.15200000000038</v>
      </c>
      <c r="U1053" s="24">
        <v>0.1642870202863306</v>
      </c>
      <c r="V1053" s="12" cm="1">
        <f t="array" ref="V1053">SUMPRODUCT((B1053=$B:$B)*(M1053&lt;$M:$M))+1</f>
        <v>392</v>
      </c>
    </row>
    <row r="1054" spans="1:22" x14ac:dyDescent="0.2">
      <c r="A1054" s="14" t="str">
        <f t="shared" si="16"/>
        <v>2024Benny Wilder1</v>
      </c>
      <c r="B1054" s="5">
        <v>2024</v>
      </c>
      <c r="C1054" s="6" t="s">
        <v>79</v>
      </c>
      <c r="D1054" s="6">
        <v>755161</v>
      </c>
      <c r="E1054" s="6" t="s">
        <v>80</v>
      </c>
      <c r="F1054" s="7">
        <v>1</v>
      </c>
      <c r="G1054" s="7">
        <v>1</v>
      </c>
      <c r="H1054" s="6" t="s">
        <v>31</v>
      </c>
      <c r="I1054" s="6" t="s">
        <v>23</v>
      </c>
      <c r="J1054" s="18">
        <v>142</v>
      </c>
      <c r="K1054" s="18">
        <v>902</v>
      </c>
      <c r="L1054" s="18">
        <v>4591</v>
      </c>
      <c r="M1054" s="18">
        <v>181182.92499999999</v>
      </c>
      <c r="N1054" s="18">
        <v>1</v>
      </c>
      <c r="O1054" s="18">
        <v>1275.9360915492957</v>
      </c>
      <c r="P1054" s="21">
        <v>6.352112676056338</v>
      </c>
      <c r="Q1054" s="21">
        <v>5.0898004434589801</v>
      </c>
      <c r="R1054" s="18">
        <v>16471.174999999988</v>
      </c>
      <c r="S1054" s="24">
        <v>9.0909090909090856E-2</v>
      </c>
      <c r="T1054" s="18">
        <v>11334.134999999987</v>
      </c>
      <c r="U1054" s="24">
        <v>6.2556308769162378E-2</v>
      </c>
      <c r="V1054" s="12" cm="1">
        <f t="array" ref="V1054">SUMPRODUCT((B1054=$B:$B)*(M1054&lt;$M:$M))+1</f>
        <v>22</v>
      </c>
    </row>
    <row r="1055" spans="1:22" x14ac:dyDescent="0.2">
      <c r="A1055" s="14" t="str">
        <f t="shared" si="16"/>
        <v>2024Benny Wilder2</v>
      </c>
      <c r="B1055" s="5">
        <v>2024</v>
      </c>
      <c r="C1055" s="6" t="s">
        <v>79</v>
      </c>
      <c r="D1055" s="6">
        <v>545957</v>
      </c>
      <c r="E1055" s="6" t="s">
        <v>81</v>
      </c>
      <c r="F1055" s="7">
        <v>1</v>
      </c>
      <c r="G1055" s="7">
        <v>1</v>
      </c>
      <c r="H1055" s="6" t="s">
        <v>31</v>
      </c>
      <c r="I1055" s="6" t="s">
        <v>25</v>
      </c>
      <c r="J1055" s="18">
        <v>194</v>
      </c>
      <c r="K1055" s="18">
        <v>388</v>
      </c>
      <c r="L1055" s="18">
        <v>3524</v>
      </c>
      <c r="M1055" s="18">
        <v>139705.5</v>
      </c>
      <c r="N1055" s="18">
        <v>2</v>
      </c>
      <c r="O1055" s="18">
        <v>720.13144329896909</v>
      </c>
      <c r="P1055" s="21">
        <v>2</v>
      </c>
      <c r="Q1055" s="21">
        <v>9.0824742268041234</v>
      </c>
      <c r="R1055" s="18">
        <v>12700.5</v>
      </c>
      <c r="S1055" s="24">
        <v>9.0909090909090912E-2</v>
      </c>
      <c r="T1055" s="18">
        <v>6494.42</v>
      </c>
      <c r="U1055" s="24">
        <v>4.6486501963058008E-2</v>
      </c>
      <c r="V1055" s="12" cm="1">
        <f t="array" ref="V1055">SUMPRODUCT((B1055=$B:$B)*(M1055&lt;$M:$M))+1</f>
        <v>33</v>
      </c>
    </row>
    <row r="1056" spans="1:22" x14ac:dyDescent="0.2">
      <c r="A1056" s="14" t="str">
        <f t="shared" si="16"/>
        <v>2024Benny Wilder3</v>
      </c>
      <c r="B1056" s="5">
        <v>2024</v>
      </c>
      <c r="C1056" s="6" t="s">
        <v>79</v>
      </c>
      <c r="D1056" s="6">
        <v>866033</v>
      </c>
      <c r="E1056" s="6" t="s">
        <v>82</v>
      </c>
      <c r="F1056" s="7">
        <v>1</v>
      </c>
      <c r="G1056" s="7">
        <v>4</v>
      </c>
      <c r="H1056" s="6" t="s">
        <v>22</v>
      </c>
      <c r="I1056" s="6" t="s">
        <v>25</v>
      </c>
      <c r="J1056" s="18">
        <v>140</v>
      </c>
      <c r="K1056" s="18">
        <v>548</v>
      </c>
      <c r="L1056" s="18">
        <v>2723</v>
      </c>
      <c r="M1056" s="18">
        <v>116156.29124999999</v>
      </c>
      <c r="N1056" s="18">
        <v>3</v>
      </c>
      <c r="O1056" s="18">
        <v>829.68779464285706</v>
      </c>
      <c r="P1056" s="21">
        <v>3.9142857142857141</v>
      </c>
      <c r="Q1056" s="21">
        <v>4.968978102189781</v>
      </c>
      <c r="R1056" s="18">
        <v>6055.5412499999948</v>
      </c>
      <c r="S1056" s="24">
        <v>5.2132701421800903E-2</v>
      </c>
      <c r="T1056" s="18">
        <v>1315.2212499999951</v>
      </c>
      <c r="U1056" s="24">
        <v>1.132285850250918E-2</v>
      </c>
      <c r="V1056" s="12" cm="1">
        <f t="array" ref="V1056">SUMPRODUCT((B1056=$B:$B)*(M1056&lt;$M:$M))+1</f>
        <v>45</v>
      </c>
    </row>
    <row r="1057" spans="1:22" x14ac:dyDescent="0.2">
      <c r="A1057" s="14" t="str">
        <f t="shared" si="16"/>
        <v>2024Benny Wilder4</v>
      </c>
      <c r="B1057" s="5">
        <v>2024</v>
      </c>
      <c r="C1057" s="6" t="s">
        <v>79</v>
      </c>
      <c r="D1057" s="6">
        <v>333866</v>
      </c>
      <c r="E1057" s="6" t="s">
        <v>83</v>
      </c>
      <c r="F1057" s="7">
        <v>1</v>
      </c>
      <c r="G1057" s="7">
        <v>3</v>
      </c>
      <c r="H1057" s="6" t="s">
        <v>22</v>
      </c>
      <c r="I1057" s="6" t="s">
        <v>25</v>
      </c>
      <c r="J1057" s="18">
        <v>44</v>
      </c>
      <c r="K1057" s="18">
        <v>328</v>
      </c>
      <c r="L1057" s="18">
        <v>2592</v>
      </c>
      <c r="M1057" s="18">
        <v>112316.27499999999</v>
      </c>
      <c r="N1057" s="18">
        <v>4</v>
      </c>
      <c r="O1057" s="18">
        <v>2552.6426136363634</v>
      </c>
      <c r="P1057" s="21">
        <v>7.4545454545454541</v>
      </c>
      <c r="Q1057" s="21">
        <v>7.9024390243902438</v>
      </c>
      <c r="R1057" s="18">
        <v>6357.5249999999942</v>
      </c>
      <c r="S1057" s="24">
        <v>5.6603773584905613E-2</v>
      </c>
      <c r="T1057" s="18">
        <v>4728.2449999999944</v>
      </c>
      <c r="U1057" s="24">
        <v>4.2097594493763213E-2</v>
      </c>
      <c r="V1057" s="12" cm="1">
        <f t="array" ref="V1057">SUMPRODUCT((B1057=$B:$B)*(M1057&lt;$M:$M))+1</f>
        <v>50</v>
      </c>
    </row>
    <row r="1058" spans="1:22" x14ac:dyDescent="0.2">
      <c r="A1058" s="14" t="str">
        <f t="shared" si="16"/>
        <v>2024Benny Wilder5</v>
      </c>
      <c r="B1058" s="5">
        <v>2024</v>
      </c>
      <c r="C1058" s="6" t="s">
        <v>79</v>
      </c>
      <c r="D1058" s="6">
        <v>399454</v>
      </c>
      <c r="E1058" s="6" t="s">
        <v>84</v>
      </c>
      <c r="F1058" s="7">
        <v>1</v>
      </c>
      <c r="G1058" s="7">
        <v>1</v>
      </c>
      <c r="H1058" s="6" t="s">
        <v>31</v>
      </c>
      <c r="I1058" s="6" t="s">
        <v>29</v>
      </c>
      <c r="J1058" s="18">
        <v>238</v>
      </c>
      <c r="K1058" s="18">
        <v>457</v>
      </c>
      <c r="L1058" s="18">
        <v>1557</v>
      </c>
      <c r="M1058" s="18">
        <v>62152.166599999997</v>
      </c>
      <c r="N1058" s="18">
        <v>5</v>
      </c>
      <c r="O1058" s="18">
        <v>261.14355714285711</v>
      </c>
      <c r="P1058" s="21">
        <v>1.9201680672268908</v>
      </c>
      <c r="Q1058" s="21">
        <v>3.4070021881838075</v>
      </c>
      <c r="R1058" s="18">
        <v>7795.6665999999968</v>
      </c>
      <c r="S1058" s="24">
        <v>0.12542871836104258</v>
      </c>
      <c r="T1058" s="18">
        <v>200.58659999999691</v>
      </c>
      <c r="U1058" s="24">
        <v>3.2273468645258284E-3</v>
      </c>
      <c r="V1058" s="12" cm="1">
        <f t="array" ref="V1058">SUMPRODUCT((B1058=$B:$B)*(M1058&lt;$M:$M))+1</f>
        <v>114</v>
      </c>
    </row>
    <row r="1059" spans="1:22" x14ac:dyDescent="0.2">
      <c r="A1059" s="14" t="str">
        <f t="shared" si="16"/>
        <v>2024Benny Wilder6</v>
      </c>
      <c r="B1059" s="5">
        <v>2024</v>
      </c>
      <c r="C1059" s="6" t="s">
        <v>79</v>
      </c>
      <c r="D1059" s="6">
        <v>107439</v>
      </c>
      <c r="E1059" s="6" t="s">
        <v>85</v>
      </c>
      <c r="F1059" s="7">
        <v>1</v>
      </c>
      <c r="G1059" s="7">
        <v>4</v>
      </c>
      <c r="H1059" s="6" t="s">
        <v>22</v>
      </c>
      <c r="I1059" s="6" t="s">
        <v>29</v>
      </c>
      <c r="J1059" s="18">
        <v>139</v>
      </c>
      <c r="K1059" s="18">
        <v>369</v>
      </c>
      <c r="L1059" s="18">
        <v>1339</v>
      </c>
      <c r="M1059" s="18">
        <v>53460.366000000002</v>
      </c>
      <c r="N1059" s="18">
        <v>6</v>
      </c>
      <c r="O1059" s="18">
        <v>384.60694964028778</v>
      </c>
      <c r="P1059" s="21">
        <v>2.6546762589928057</v>
      </c>
      <c r="Q1059" s="21">
        <v>3.6287262872628725</v>
      </c>
      <c r="R1059" s="18">
        <v>4688.1160000000018</v>
      </c>
      <c r="S1059" s="24">
        <v>8.7693301613385913E-2</v>
      </c>
      <c r="T1059" s="18">
        <v>152.95600000000195</v>
      </c>
      <c r="U1059" s="24">
        <v>2.8611102288376017E-3</v>
      </c>
      <c r="V1059" s="12" cm="1">
        <f t="array" ref="V1059">SUMPRODUCT((B1059=$B:$B)*(M1059&lt;$M:$M))+1</f>
        <v>129</v>
      </c>
    </row>
    <row r="1060" spans="1:22" x14ac:dyDescent="0.2">
      <c r="A1060" s="14" t="str">
        <f t="shared" si="16"/>
        <v>2024Bill Hampton1</v>
      </c>
      <c r="B1060" s="5">
        <v>2024</v>
      </c>
      <c r="C1060" s="6" t="s">
        <v>87</v>
      </c>
      <c r="D1060" s="6">
        <v>998761</v>
      </c>
      <c r="E1060" s="6" t="s">
        <v>88</v>
      </c>
      <c r="F1060" s="7">
        <v>4</v>
      </c>
      <c r="G1060" s="7">
        <v>4</v>
      </c>
      <c r="H1060" s="6" t="s">
        <v>31</v>
      </c>
      <c r="I1060" s="6" t="s">
        <v>23</v>
      </c>
      <c r="J1060" s="18">
        <v>234</v>
      </c>
      <c r="K1060" s="18">
        <v>1182</v>
      </c>
      <c r="L1060" s="18">
        <v>5919</v>
      </c>
      <c r="M1060" s="18">
        <v>262276.82650000002</v>
      </c>
      <c r="N1060" s="18">
        <v>1</v>
      </c>
      <c r="O1060" s="18">
        <v>1120.841138888889</v>
      </c>
      <c r="P1060" s="21">
        <v>5.0512820512820511</v>
      </c>
      <c r="Q1060" s="21">
        <v>5.0076142131979697</v>
      </c>
      <c r="R1060" s="18">
        <v>35279.076500000025</v>
      </c>
      <c r="S1060" s="24">
        <v>0.13451084097206742</v>
      </c>
      <c r="T1060" s="18">
        <v>27336.996500000023</v>
      </c>
      <c r="U1060" s="24">
        <v>0.10422955342568178</v>
      </c>
      <c r="V1060" s="12" cm="1">
        <f t="array" ref="V1060">SUMPRODUCT((B1060=$B:$B)*(M1060&lt;$M:$M))+1</f>
        <v>6</v>
      </c>
    </row>
    <row r="1061" spans="1:22" x14ac:dyDescent="0.2">
      <c r="A1061" s="14" t="str">
        <f t="shared" si="16"/>
        <v>2024Bill Hampton2</v>
      </c>
      <c r="B1061" s="5">
        <v>2024</v>
      </c>
      <c r="C1061" s="6" t="s">
        <v>87</v>
      </c>
      <c r="D1061" s="6">
        <v>205478</v>
      </c>
      <c r="E1061" s="6" t="s">
        <v>21</v>
      </c>
      <c r="F1061" s="7">
        <v>4</v>
      </c>
      <c r="G1061" s="7">
        <v>4</v>
      </c>
      <c r="H1061" s="6" t="s">
        <v>22</v>
      </c>
      <c r="I1061" s="6" t="s">
        <v>23</v>
      </c>
      <c r="J1061" s="18">
        <v>243</v>
      </c>
      <c r="K1061" s="18">
        <v>696</v>
      </c>
      <c r="L1061" s="18">
        <v>5581</v>
      </c>
      <c r="M1061" s="18">
        <v>227055.35999999999</v>
      </c>
      <c r="N1061" s="18">
        <v>2</v>
      </c>
      <c r="O1061" s="18">
        <v>934.38419753086418</v>
      </c>
      <c r="P1061" s="21">
        <v>2.8641975308641974</v>
      </c>
      <c r="Q1061" s="21">
        <v>8.0186781609195403</v>
      </c>
      <c r="R1061" s="18">
        <v>24327.359999999986</v>
      </c>
      <c r="S1061" s="24">
        <v>0.10714285714285708</v>
      </c>
      <c r="T1061" s="18">
        <v>16591.079999999987</v>
      </c>
      <c r="U1061" s="24">
        <v>7.3070637927243776E-2</v>
      </c>
      <c r="V1061" s="12" cm="1">
        <f t="array" ref="V1061">SUMPRODUCT((B1061=$B:$B)*(M1061&lt;$M:$M))+1</f>
        <v>11</v>
      </c>
    </row>
    <row r="1062" spans="1:22" x14ac:dyDescent="0.2">
      <c r="A1062" s="14" t="str">
        <f t="shared" si="16"/>
        <v>2024Bill Hampton3</v>
      </c>
      <c r="B1062" s="5">
        <v>2024</v>
      </c>
      <c r="C1062" s="6" t="s">
        <v>87</v>
      </c>
      <c r="D1062" s="6">
        <v>652151</v>
      </c>
      <c r="E1062" s="6" t="s">
        <v>91</v>
      </c>
      <c r="F1062" s="7">
        <v>4</v>
      </c>
      <c r="G1062" s="7">
        <v>4</v>
      </c>
      <c r="H1062" s="6" t="s">
        <v>22</v>
      </c>
      <c r="I1062" s="6" t="s">
        <v>29</v>
      </c>
      <c r="J1062" s="18">
        <v>252</v>
      </c>
      <c r="K1062" s="18">
        <v>492</v>
      </c>
      <c r="L1062" s="18">
        <v>1691</v>
      </c>
      <c r="M1062" s="18">
        <v>63404.599500000098</v>
      </c>
      <c r="N1062" s="18">
        <v>3</v>
      </c>
      <c r="O1062" s="18">
        <v>251.60555357142897</v>
      </c>
      <c r="P1062" s="21">
        <v>1.9523809523809523</v>
      </c>
      <c r="Q1062" s="21">
        <v>3.4369918699186992</v>
      </c>
      <c r="R1062" s="18">
        <v>-3335.9004999999015</v>
      </c>
      <c r="S1062" s="24">
        <v>-5.2612910203776245E-2</v>
      </c>
      <c r="T1062" s="18">
        <v>-11132.540499999901</v>
      </c>
      <c r="U1062" s="24">
        <v>-0.1755793836376158</v>
      </c>
      <c r="V1062" s="12" cm="1">
        <f t="array" ref="V1062">SUMPRODUCT((B1062=$B:$B)*(M1062&lt;$M:$M))+1</f>
        <v>112</v>
      </c>
    </row>
    <row r="1063" spans="1:22" x14ac:dyDescent="0.2">
      <c r="A1063" s="14" t="str">
        <f t="shared" si="16"/>
        <v>2024Caleb Thorne1</v>
      </c>
      <c r="B1063" s="5">
        <v>2024</v>
      </c>
      <c r="C1063" s="6" t="s">
        <v>452</v>
      </c>
      <c r="D1063" s="6">
        <v>879102</v>
      </c>
      <c r="E1063" s="6" t="s">
        <v>454</v>
      </c>
      <c r="F1063" s="7">
        <v>6</v>
      </c>
      <c r="G1063" s="7">
        <v>6</v>
      </c>
      <c r="H1063" s="6" t="s">
        <v>31</v>
      </c>
      <c r="I1063" s="6" t="s">
        <v>29</v>
      </c>
      <c r="J1063" s="18">
        <v>60</v>
      </c>
      <c r="K1063" s="18">
        <v>244</v>
      </c>
      <c r="L1063" s="18">
        <v>1016</v>
      </c>
      <c r="M1063" s="18">
        <v>46565.8848</v>
      </c>
      <c r="N1063" s="18">
        <v>1</v>
      </c>
      <c r="O1063" s="18">
        <v>776.09807999999998</v>
      </c>
      <c r="P1063" s="21">
        <v>4.0666666666666664</v>
      </c>
      <c r="Q1063" s="21">
        <v>4.1639344262295079</v>
      </c>
      <c r="R1063" s="18">
        <v>9307.3847999999998</v>
      </c>
      <c r="S1063" s="24">
        <v>0.19987561365955189</v>
      </c>
      <c r="T1063" s="18">
        <v>7182.9748</v>
      </c>
      <c r="U1063" s="24">
        <v>0.15425401731011454</v>
      </c>
      <c r="V1063" s="12" cm="1">
        <f t="array" ref="V1063">SUMPRODUCT((B1063=$B:$B)*(M1063&lt;$M:$M))+1</f>
        <v>146</v>
      </c>
    </row>
    <row r="1064" spans="1:22" x14ac:dyDescent="0.2">
      <c r="A1064" s="14" t="str">
        <f t="shared" si="16"/>
        <v>2024Caleb Thorne2</v>
      </c>
      <c r="B1064" s="5">
        <v>2024</v>
      </c>
      <c r="C1064" s="6" t="s">
        <v>452</v>
      </c>
      <c r="D1064" s="6">
        <v>439017</v>
      </c>
      <c r="E1064" s="6" t="s">
        <v>453</v>
      </c>
      <c r="F1064" s="7">
        <v>6</v>
      </c>
      <c r="G1064" s="7">
        <v>3</v>
      </c>
      <c r="H1064" s="6" t="s">
        <v>22</v>
      </c>
      <c r="I1064" s="6" t="s">
        <v>29</v>
      </c>
      <c r="J1064" s="18">
        <v>32</v>
      </c>
      <c r="K1064" s="18">
        <v>170</v>
      </c>
      <c r="L1064" s="18">
        <v>907</v>
      </c>
      <c r="M1064" s="18">
        <v>31964.564999999999</v>
      </c>
      <c r="N1064" s="18">
        <v>2</v>
      </c>
      <c r="O1064" s="18">
        <v>998.89265624999996</v>
      </c>
      <c r="P1064" s="21">
        <v>5.3125</v>
      </c>
      <c r="Q1064" s="21">
        <v>5.3352941176470585</v>
      </c>
      <c r="R1064" s="18">
        <v>1809.3149999999987</v>
      </c>
      <c r="S1064" s="24">
        <v>5.660377358490562E-2</v>
      </c>
      <c r="T1064" s="18">
        <v>634.87499999999864</v>
      </c>
      <c r="U1064" s="24">
        <v>1.9861837631765009E-2</v>
      </c>
      <c r="V1064" s="12" cm="1">
        <f t="array" ref="V1064">SUMPRODUCT((B1064=$B:$B)*(M1064&lt;$M:$M))+1</f>
        <v>180</v>
      </c>
    </row>
    <row r="1065" spans="1:22" x14ac:dyDescent="0.2">
      <c r="A1065" s="14" t="str">
        <f t="shared" si="16"/>
        <v>2024Caleb Thorne3</v>
      </c>
      <c r="B1065" s="5">
        <v>2024</v>
      </c>
      <c r="C1065" s="6" t="s">
        <v>452</v>
      </c>
      <c r="D1065" s="6">
        <v>765645</v>
      </c>
      <c r="E1065" s="6" t="s">
        <v>458</v>
      </c>
      <c r="F1065" s="7">
        <v>6</v>
      </c>
      <c r="G1065" s="7">
        <v>6</v>
      </c>
      <c r="H1065" s="6" t="s">
        <v>31</v>
      </c>
      <c r="I1065" s="6" t="s">
        <v>34</v>
      </c>
      <c r="J1065" s="18">
        <v>29</v>
      </c>
      <c r="K1065" s="18">
        <v>74</v>
      </c>
      <c r="L1065" s="18">
        <v>218</v>
      </c>
      <c r="M1065" s="18">
        <v>14700.656000000001</v>
      </c>
      <c r="N1065" s="18">
        <v>3</v>
      </c>
      <c r="O1065" s="18">
        <v>506.91917241379315</v>
      </c>
      <c r="P1065" s="21">
        <v>2.5517241379310347</v>
      </c>
      <c r="Q1065" s="21">
        <v>2.9459459459459461</v>
      </c>
      <c r="R1065" s="18">
        <v>3687.4060000000009</v>
      </c>
      <c r="S1065" s="24">
        <v>0.25083275195338228</v>
      </c>
      <c r="T1065" s="18">
        <v>2708.1460000000006</v>
      </c>
      <c r="U1065" s="24">
        <v>0.1842193981003297</v>
      </c>
      <c r="V1065" s="12" cm="1">
        <f t="array" ref="V1065">SUMPRODUCT((B1065=$B:$B)*(M1065&lt;$M:$M))+1</f>
        <v>250</v>
      </c>
    </row>
    <row r="1066" spans="1:22" x14ac:dyDescent="0.2">
      <c r="A1066" s="14" t="str">
        <f t="shared" si="16"/>
        <v>2024Caleb Thorne4</v>
      </c>
      <c r="B1066" s="5">
        <v>2024</v>
      </c>
      <c r="C1066" s="6" t="s">
        <v>452</v>
      </c>
      <c r="D1066" s="6">
        <v>652071</v>
      </c>
      <c r="E1066" s="6" t="s">
        <v>456</v>
      </c>
      <c r="F1066" s="7">
        <v>6</v>
      </c>
      <c r="G1066" s="7">
        <v>6</v>
      </c>
      <c r="H1066" s="6" t="s">
        <v>31</v>
      </c>
      <c r="I1066" s="6" t="s">
        <v>34</v>
      </c>
      <c r="J1066" s="18">
        <v>24</v>
      </c>
      <c r="K1066" s="18">
        <v>73</v>
      </c>
      <c r="L1066" s="18">
        <v>228</v>
      </c>
      <c r="M1066" s="18">
        <v>13005.8784</v>
      </c>
      <c r="N1066" s="18">
        <v>4</v>
      </c>
      <c r="O1066" s="18">
        <v>541.91160000000002</v>
      </c>
      <c r="P1066" s="21">
        <v>3.0416666666666665</v>
      </c>
      <c r="Q1066" s="21">
        <v>3.1232876712328768</v>
      </c>
      <c r="R1066" s="18">
        <v>2712.3783999999996</v>
      </c>
      <c r="S1066" s="24">
        <v>0.20855018912063639</v>
      </c>
      <c r="T1066" s="18">
        <v>1888.0783999999996</v>
      </c>
      <c r="U1066" s="24">
        <v>0.14517115583673301</v>
      </c>
      <c r="V1066" s="12" cm="1">
        <f t="array" ref="V1066">SUMPRODUCT((B1066=$B:$B)*(M1066&lt;$M:$M))+1</f>
        <v>261</v>
      </c>
    </row>
    <row r="1067" spans="1:22" x14ac:dyDescent="0.2">
      <c r="A1067" s="14" t="str">
        <f t="shared" si="16"/>
        <v>2024Caleb Thorne5</v>
      </c>
      <c r="B1067" s="5">
        <v>2024</v>
      </c>
      <c r="C1067" s="6" t="s">
        <v>452</v>
      </c>
      <c r="D1067" s="6">
        <v>754348</v>
      </c>
      <c r="E1067" s="6" t="s">
        <v>455</v>
      </c>
      <c r="F1067" s="7">
        <v>6</v>
      </c>
      <c r="G1067" s="7">
        <v>6</v>
      </c>
      <c r="H1067" s="6" t="s">
        <v>31</v>
      </c>
      <c r="I1067" s="6" t="s">
        <v>34</v>
      </c>
      <c r="J1067" s="18">
        <v>37</v>
      </c>
      <c r="K1067" s="18">
        <v>55</v>
      </c>
      <c r="L1067" s="18">
        <v>154</v>
      </c>
      <c r="M1067" s="18">
        <v>8943.5679999999993</v>
      </c>
      <c r="N1067" s="18">
        <v>5</v>
      </c>
      <c r="O1067" s="18">
        <v>241.71805405405402</v>
      </c>
      <c r="P1067" s="21">
        <v>1.4864864864864864</v>
      </c>
      <c r="Q1067" s="21">
        <v>2.8</v>
      </c>
      <c r="R1067" s="18">
        <v>2839.3179999999993</v>
      </c>
      <c r="S1067" s="24">
        <v>0.31747038765736446</v>
      </c>
      <c r="T1067" s="18">
        <v>1631.8179999999993</v>
      </c>
      <c r="U1067" s="24">
        <v>0.18245715803804471</v>
      </c>
      <c r="V1067" s="12" cm="1">
        <f t="array" ref="V1067">SUMPRODUCT((B1067=$B:$B)*(M1067&lt;$M:$M))+1</f>
        <v>324</v>
      </c>
    </row>
    <row r="1068" spans="1:22" x14ac:dyDescent="0.2">
      <c r="A1068" s="14" t="str">
        <f t="shared" si="16"/>
        <v>2024Caleb Thorne6</v>
      </c>
      <c r="B1068" s="5">
        <v>2024</v>
      </c>
      <c r="C1068" s="6" t="s">
        <v>452</v>
      </c>
      <c r="D1068" s="6">
        <v>901914</v>
      </c>
      <c r="E1068" s="6" t="s">
        <v>457</v>
      </c>
      <c r="F1068" s="7">
        <v>6</v>
      </c>
      <c r="G1068" s="7">
        <v>6</v>
      </c>
      <c r="H1068" s="6" t="s">
        <v>31</v>
      </c>
      <c r="I1068" s="6" t="s">
        <v>34</v>
      </c>
      <c r="J1068" s="18">
        <v>23</v>
      </c>
      <c r="K1068" s="18">
        <v>65</v>
      </c>
      <c r="L1068" s="18">
        <v>172</v>
      </c>
      <c r="M1068" s="18">
        <v>8732.1299999999992</v>
      </c>
      <c r="N1068" s="18">
        <v>6</v>
      </c>
      <c r="O1068" s="18">
        <v>379.6578260869565</v>
      </c>
      <c r="P1068" s="21">
        <v>2.8260869565217392</v>
      </c>
      <c r="Q1068" s="21">
        <v>2.6461538461538461</v>
      </c>
      <c r="R1068" s="18">
        <v>2116.8799999999992</v>
      </c>
      <c r="S1068" s="24">
        <v>0.24242424242424235</v>
      </c>
      <c r="T1068" s="18">
        <v>1332.9499999999994</v>
      </c>
      <c r="U1068" s="24">
        <v>0.15264889551575611</v>
      </c>
      <c r="V1068" s="12" cm="1">
        <f t="array" ref="V1068">SUMPRODUCT((B1068=$B:$B)*(M1068&lt;$M:$M))+1</f>
        <v>330</v>
      </c>
    </row>
    <row r="1069" spans="1:22" x14ac:dyDescent="0.2">
      <c r="A1069" s="14" t="str">
        <f t="shared" si="16"/>
        <v>2024Caleb Thorne7</v>
      </c>
      <c r="B1069" s="5">
        <v>2024</v>
      </c>
      <c r="C1069" s="6" t="s">
        <v>452</v>
      </c>
      <c r="D1069" s="6">
        <v>827265</v>
      </c>
      <c r="E1069" s="6" t="s">
        <v>459</v>
      </c>
      <c r="F1069" s="7">
        <v>6</v>
      </c>
      <c r="G1069" s="7">
        <v>6</v>
      </c>
      <c r="H1069" s="6" t="s">
        <v>31</v>
      </c>
      <c r="I1069" s="6" t="s">
        <v>34</v>
      </c>
      <c r="J1069" s="18">
        <v>30</v>
      </c>
      <c r="K1069" s="18">
        <v>71</v>
      </c>
      <c r="L1069" s="18">
        <v>179</v>
      </c>
      <c r="M1069" s="18">
        <v>8620.1679999999997</v>
      </c>
      <c r="N1069" s="18">
        <v>7</v>
      </c>
      <c r="O1069" s="18">
        <v>287.33893333333333</v>
      </c>
      <c r="P1069" s="21">
        <v>2.3666666666666667</v>
      </c>
      <c r="Q1069" s="21">
        <v>2.5211267605633805</v>
      </c>
      <c r="R1069" s="18">
        <v>2667.9179999999997</v>
      </c>
      <c r="S1069" s="24">
        <v>0.30949721629555244</v>
      </c>
      <c r="T1069" s="18">
        <v>1659.8179999999998</v>
      </c>
      <c r="U1069" s="24">
        <v>0.19255053961825336</v>
      </c>
      <c r="V1069" s="12" cm="1">
        <f t="array" ref="V1069">SUMPRODUCT((B1069=$B:$B)*(M1069&lt;$M:$M))+1</f>
        <v>335</v>
      </c>
    </row>
    <row r="1070" spans="1:22" x14ac:dyDescent="0.2">
      <c r="A1070" s="14" t="str">
        <f t="shared" si="16"/>
        <v>2024Caleb Thorne8</v>
      </c>
      <c r="B1070" s="5">
        <v>2024</v>
      </c>
      <c r="C1070" s="6" t="s">
        <v>452</v>
      </c>
      <c r="D1070" s="6">
        <v>787678</v>
      </c>
      <c r="E1070" s="6" t="s">
        <v>460</v>
      </c>
      <c r="F1070" s="7">
        <v>6</v>
      </c>
      <c r="G1070" s="7">
        <v>6</v>
      </c>
      <c r="H1070" s="6" t="s">
        <v>31</v>
      </c>
      <c r="I1070" s="6" t="s">
        <v>34</v>
      </c>
      <c r="J1070" s="18">
        <v>12</v>
      </c>
      <c r="K1070" s="18">
        <v>30</v>
      </c>
      <c r="L1070" s="18">
        <v>108</v>
      </c>
      <c r="M1070" s="18">
        <v>4339.1360000000004</v>
      </c>
      <c r="N1070" s="18">
        <v>8</v>
      </c>
      <c r="O1070" s="18">
        <v>361.59466666666668</v>
      </c>
      <c r="P1070" s="21">
        <v>2.5</v>
      </c>
      <c r="Q1070" s="21">
        <v>3.6</v>
      </c>
      <c r="R1070" s="18">
        <v>1246.3860000000004</v>
      </c>
      <c r="S1070" s="24">
        <v>0.28724289812534115</v>
      </c>
      <c r="T1070" s="18">
        <v>841.38600000000042</v>
      </c>
      <c r="U1070" s="24">
        <v>0.19390634448885685</v>
      </c>
      <c r="V1070" s="12" cm="1">
        <f t="array" ref="V1070">SUMPRODUCT((B1070=$B:$B)*(M1070&lt;$M:$M))+1</f>
        <v>418</v>
      </c>
    </row>
    <row r="1071" spans="1:22" x14ac:dyDescent="0.2">
      <c r="A1071" s="14" t="str">
        <f t="shared" si="16"/>
        <v>2024Caleb Thorne9</v>
      </c>
      <c r="B1071" s="5">
        <v>2024</v>
      </c>
      <c r="C1071" s="6" t="s">
        <v>452</v>
      </c>
      <c r="D1071" s="6">
        <v>524048</v>
      </c>
      <c r="E1071" s="6" t="s">
        <v>451</v>
      </c>
      <c r="F1071" s="7">
        <v>6</v>
      </c>
      <c r="G1071" s="7">
        <v>1</v>
      </c>
      <c r="H1071" s="6" t="s">
        <v>22</v>
      </c>
      <c r="I1071" s="6" t="s">
        <v>34</v>
      </c>
      <c r="J1071" s="18">
        <v>15</v>
      </c>
      <c r="K1071" s="18">
        <v>37</v>
      </c>
      <c r="L1071" s="18">
        <v>65</v>
      </c>
      <c r="M1071" s="18">
        <v>2946.6</v>
      </c>
      <c r="N1071" s="18">
        <v>9</v>
      </c>
      <c r="O1071" s="18">
        <v>196.44</v>
      </c>
      <c r="P1071" s="21">
        <v>2.4666666666666668</v>
      </c>
      <c r="Q1071" s="21">
        <v>1.7567567567567568</v>
      </c>
      <c r="R1071" s="18">
        <v>491.09999999999991</v>
      </c>
      <c r="S1071" s="24">
        <v>0.16666666666666663</v>
      </c>
      <c r="T1071" s="18">
        <v>-14.60000000000008</v>
      </c>
      <c r="U1071" s="24">
        <v>-4.9548632321998508E-3</v>
      </c>
      <c r="V1071" s="12" cm="1">
        <f t="array" ref="V1071">SUMPRODUCT((B1071=$B:$B)*(M1071&lt;$M:$M))+1</f>
        <v>451</v>
      </c>
    </row>
    <row r="1072" spans="1:22" x14ac:dyDescent="0.2">
      <c r="A1072" s="14" t="str">
        <f t="shared" si="16"/>
        <v>2024Carmen Blakemoore1</v>
      </c>
      <c r="B1072" s="5">
        <v>2024</v>
      </c>
      <c r="C1072" s="6" t="s">
        <v>92</v>
      </c>
      <c r="D1072" s="6">
        <v>642012</v>
      </c>
      <c r="E1072" s="6" t="s">
        <v>93</v>
      </c>
      <c r="F1072" s="7">
        <v>3</v>
      </c>
      <c r="G1072" s="7">
        <v>4</v>
      </c>
      <c r="H1072" s="6" t="s">
        <v>22</v>
      </c>
      <c r="I1072" s="6" t="s">
        <v>23</v>
      </c>
      <c r="J1072" s="18">
        <v>158</v>
      </c>
      <c r="K1072" s="18">
        <v>667</v>
      </c>
      <c r="L1072" s="18">
        <v>4846</v>
      </c>
      <c r="M1072" s="18">
        <v>194417.28</v>
      </c>
      <c r="N1072" s="18">
        <v>1</v>
      </c>
      <c r="O1072" s="18">
        <v>1230.4891139240506</v>
      </c>
      <c r="P1072" s="21">
        <v>4.2215189873417724</v>
      </c>
      <c r="Q1072" s="21">
        <v>7.2653673163418295</v>
      </c>
      <c r="R1072" s="18">
        <v>14401.279999999999</v>
      </c>
      <c r="S1072" s="24">
        <v>7.407407407407407E-2</v>
      </c>
      <c r="T1072" s="18">
        <v>8786.0799999999981</v>
      </c>
      <c r="U1072" s="24">
        <v>4.5191867718754206E-2</v>
      </c>
      <c r="V1072" s="12" cm="1">
        <f t="array" ref="V1072">SUMPRODUCT((B1072=$B:$B)*(M1072&lt;$M:$M))+1</f>
        <v>18</v>
      </c>
    </row>
    <row r="1073" spans="1:22" x14ac:dyDescent="0.2">
      <c r="A1073" s="14" t="str">
        <f t="shared" si="16"/>
        <v>2024Carmen Blakemoore2</v>
      </c>
      <c r="B1073" s="5">
        <v>2024</v>
      </c>
      <c r="C1073" s="6" t="s">
        <v>92</v>
      </c>
      <c r="D1073" s="6">
        <v>915359</v>
      </c>
      <c r="E1073" s="6" t="s">
        <v>94</v>
      </c>
      <c r="F1073" s="7">
        <v>3</v>
      </c>
      <c r="G1073" s="7">
        <v>3</v>
      </c>
      <c r="H1073" s="6" t="s">
        <v>31</v>
      </c>
      <c r="I1073" s="6" t="s">
        <v>25</v>
      </c>
      <c r="J1073" s="18">
        <v>197</v>
      </c>
      <c r="K1073" s="18">
        <v>598</v>
      </c>
      <c r="L1073" s="18">
        <v>3568</v>
      </c>
      <c r="M1073" s="18">
        <v>137462.5056</v>
      </c>
      <c r="N1073" s="18">
        <v>2</v>
      </c>
      <c r="O1073" s="18">
        <v>697.77921624365479</v>
      </c>
      <c r="P1073" s="21">
        <v>3.0355329949238579</v>
      </c>
      <c r="Q1073" s="21">
        <v>5.9665551839464879</v>
      </c>
      <c r="R1073" s="18">
        <v>6527.0056000000041</v>
      </c>
      <c r="S1073" s="24">
        <v>4.7482079360555492E-2</v>
      </c>
      <c r="T1073" s="18">
        <v>-226.79439999999613</v>
      </c>
      <c r="U1073" s="24">
        <v>-1.6498637138183819E-3</v>
      </c>
      <c r="V1073" s="12" cm="1">
        <f t="array" ref="V1073">SUMPRODUCT((B1073=$B:$B)*(M1073&lt;$M:$M))+1</f>
        <v>34</v>
      </c>
    </row>
    <row r="1074" spans="1:22" x14ac:dyDescent="0.2">
      <c r="A1074" s="14" t="str">
        <f t="shared" si="16"/>
        <v>2024Carmen Blakemoore3</v>
      </c>
      <c r="B1074" s="5">
        <v>2024</v>
      </c>
      <c r="C1074" s="6" t="s">
        <v>92</v>
      </c>
      <c r="D1074" s="6">
        <v>621024</v>
      </c>
      <c r="E1074" s="6" t="s">
        <v>95</v>
      </c>
      <c r="F1074" s="7">
        <v>3</v>
      </c>
      <c r="G1074" s="7">
        <v>3</v>
      </c>
      <c r="H1074" s="6" t="s">
        <v>31</v>
      </c>
      <c r="I1074" s="6" t="s">
        <v>25</v>
      </c>
      <c r="J1074" s="18">
        <v>248</v>
      </c>
      <c r="K1074" s="18">
        <v>641</v>
      </c>
      <c r="L1074" s="18">
        <v>3206</v>
      </c>
      <c r="M1074" s="18">
        <v>124640.8052</v>
      </c>
      <c r="N1074" s="18">
        <v>3</v>
      </c>
      <c r="O1074" s="18">
        <v>502.5838919354839</v>
      </c>
      <c r="P1074" s="21">
        <v>2.5846774193548385</v>
      </c>
      <c r="Q1074" s="21">
        <v>5.0015600624024961</v>
      </c>
      <c r="R1074" s="18">
        <v>4835.8052000000025</v>
      </c>
      <c r="S1074" s="24">
        <v>3.8797929716840457E-2</v>
      </c>
      <c r="T1074" s="18">
        <v>-3551.2448000000077</v>
      </c>
      <c r="U1074" s="24">
        <v>-2.8491831341282185E-2</v>
      </c>
      <c r="V1074" s="12" cm="1">
        <f t="array" ref="V1074">SUMPRODUCT((B1074=$B:$B)*(M1074&lt;$M:$M))+1</f>
        <v>40</v>
      </c>
    </row>
    <row r="1075" spans="1:22" x14ac:dyDescent="0.2">
      <c r="A1075" s="14" t="str">
        <f t="shared" si="16"/>
        <v>2024Carmen Blakemoore4</v>
      </c>
      <c r="B1075" s="5">
        <v>2024</v>
      </c>
      <c r="C1075" s="6" t="s">
        <v>92</v>
      </c>
      <c r="D1075" s="6">
        <v>438205</v>
      </c>
      <c r="E1075" s="6" t="s">
        <v>96</v>
      </c>
      <c r="F1075" s="7">
        <v>3</v>
      </c>
      <c r="G1075" s="7">
        <v>3</v>
      </c>
      <c r="H1075" s="6" t="s">
        <v>31</v>
      </c>
      <c r="I1075" s="6" t="s">
        <v>29</v>
      </c>
      <c r="J1075" s="18">
        <v>134</v>
      </c>
      <c r="K1075" s="18">
        <v>442</v>
      </c>
      <c r="L1075" s="18">
        <v>1538</v>
      </c>
      <c r="M1075" s="18">
        <v>65442.9</v>
      </c>
      <c r="N1075" s="18">
        <v>4</v>
      </c>
      <c r="O1075" s="18">
        <v>488.37985074626869</v>
      </c>
      <c r="P1075" s="21">
        <v>3.2985074626865671</v>
      </c>
      <c r="Q1075" s="21">
        <v>3.4796380090497738</v>
      </c>
      <c r="R1075" s="18">
        <v>10907.150000000001</v>
      </c>
      <c r="S1075" s="24">
        <v>0.16666666666666669</v>
      </c>
      <c r="T1075" s="18">
        <v>6274.1000000000013</v>
      </c>
      <c r="U1075" s="24">
        <v>9.5871362668830395E-2</v>
      </c>
      <c r="V1075" s="12" cm="1">
        <f t="array" ref="V1075">SUMPRODUCT((B1075=$B:$B)*(M1075&lt;$M:$M))+1</f>
        <v>103</v>
      </c>
    </row>
    <row r="1076" spans="1:22" x14ac:dyDescent="0.2">
      <c r="A1076" s="14" t="str">
        <f t="shared" si="16"/>
        <v>2024Carmen Blakemoore5</v>
      </c>
      <c r="B1076" s="5">
        <v>2024</v>
      </c>
      <c r="C1076" s="6" t="s">
        <v>92</v>
      </c>
      <c r="D1076" s="6">
        <v>870139</v>
      </c>
      <c r="E1076" s="6" t="s">
        <v>97</v>
      </c>
      <c r="F1076" s="7">
        <v>3</v>
      </c>
      <c r="G1076" s="7">
        <v>3</v>
      </c>
      <c r="H1076" s="6" t="s">
        <v>22</v>
      </c>
      <c r="I1076" s="6" t="s">
        <v>29</v>
      </c>
      <c r="J1076" s="18">
        <v>69</v>
      </c>
      <c r="K1076" s="18">
        <v>257</v>
      </c>
      <c r="L1076" s="18">
        <v>1207</v>
      </c>
      <c r="M1076" s="18">
        <v>48909.56</v>
      </c>
      <c r="N1076" s="18">
        <v>5</v>
      </c>
      <c r="O1076" s="18">
        <v>708.83420289855064</v>
      </c>
      <c r="P1076" s="21">
        <v>3.7246376811594204</v>
      </c>
      <c r="Q1076" s="21">
        <v>4.6964980544747084</v>
      </c>
      <c r="R1076" s="18">
        <v>5240.3099999999977</v>
      </c>
      <c r="S1076" s="24">
        <v>0.1071428571428571</v>
      </c>
      <c r="T1076" s="18">
        <v>2821.9099999999976</v>
      </c>
      <c r="U1076" s="24">
        <v>5.7696491238113726E-2</v>
      </c>
      <c r="V1076" s="12" cm="1">
        <f t="array" ref="V1076">SUMPRODUCT((B1076=$B:$B)*(M1076&lt;$M:$M))+1</f>
        <v>140</v>
      </c>
    </row>
    <row r="1077" spans="1:22" x14ac:dyDescent="0.2">
      <c r="A1077" s="14" t="str">
        <f t="shared" si="16"/>
        <v>2024Carmen Blakemoore6</v>
      </c>
      <c r="B1077" s="5">
        <v>2024</v>
      </c>
      <c r="C1077" s="6" t="s">
        <v>92</v>
      </c>
      <c r="D1077" s="6">
        <v>423877</v>
      </c>
      <c r="E1077" s="6" t="s">
        <v>98</v>
      </c>
      <c r="F1077" s="7">
        <v>3</v>
      </c>
      <c r="G1077" s="7">
        <v>4</v>
      </c>
      <c r="H1077" s="6" t="s">
        <v>22</v>
      </c>
      <c r="I1077" s="6" t="s">
        <v>29</v>
      </c>
      <c r="J1077" s="18">
        <v>122</v>
      </c>
      <c r="K1077" s="18">
        <v>231</v>
      </c>
      <c r="L1077" s="18">
        <v>934</v>
      </c>
      <c r="M1077" s="18">
        <v>43000.2</v>
      </c>
      <c r="N1077" s="18">
        <v>6</v>
      </c>
      <c r="O1077" s="18">
        <v>352.46065573770488</v>
      </c>
      <c r="P1077" s="21">
        <v>1.8934426229508197</v>
      </c>
      <c r="Q1077" s="21">
        <v>4.0432900432900434</v>
      </c>
      <c r="R1077" s="18">
        <v>7166.6999999999971</v>
      </c>
      <c r="S1077" s="24">
        <v>0.1666666666666666</v>
      </c>
      <c r="T1077" s="18">
        <v>3131.7000000000071</v>
      </c>
      <c r="U1077" s="24">
        <v>7.2829893814447544E-2</v>
      </c>
      <c r="V1077" s="12" cm="1">
        <f t="array" ref="V1077">SUMPRODUCT((B1077=$B:$B)*(M1077&lt;$M:$M))+1</f>
        <v>154</v>
      </c>
    </row>
    <row r="1078" spans="1:22" x14ac:dyDescent="0.2">
      <c r="A1078" s="14" t="str">
        <f t="shared" si="16"/>
        <v>2024Carmen Blakemoore7</v>
      </c>
      <c r="B1078" s="5">
        <v>2024</v>
      </c>
      <c r="C1078" s="6" t="s">
        <v>92</v>
      </c>
      <c r="D1078" s="6">
        <v>692504</v>
      </c>
      <c r="E1078" s="6" t="s">
        <v>99</v>
      </c>
      <c r="F1078" s="7">
        <v>3</v>
      </c>
      <c r="G1078" s="7">
        <v>3</v>
      </c>
      <c r="H1078" s="6" t="s">
        <v>31</v>
      </c>
      <c r="I1078" s="6" t="s">
        <v>29</v>
      </c>
      <c r="J1078" s="18">
        <v>28</v>
      </c>
      <c r="K1078" s="18">
        <v>110</v>
      </c>
      <c r="L1078" s="18">
        <v>458</v>
      </c>
      <c r="M1078" s="18">
        <v>20877.6456</v>
      </c>
      <c r="N1078" s="18">
        <v>7</v>
      </c>
      <c r="O1078" s="18">
        <v>745.63019999999995</v>
      </c>
      <c r="P1078" s="21">
        <v>3.9285714285714284</v>
      </c>
      <c r="Q1078" s="21">
        <v>4.163636363636364</v>
      </c>
      <c r="R1078" s="18">
        <v>3081.3955999999998</v>
      </c>
      <c r="S1078" s="24">
        <v>0.14759306001439165</v>
      </c>
      <c r="T1078" s="18">
        <v>2094.5955999999996</v>
      </c>
      <c r="U1078" s="24">
        <v>0.1003271939820647</v>
      </c>
      <c r="V1078" s="12" cm="1">
        <f t="array" ref="V1078">SUMPRODUCT((B1078=$B:$B)*(M1078&lt;$M:$M))+1</f>
        <v>214</v>
      </c>
    </row>
    <row r="1079" spans="1:22" x14ac:dyDescent="0.2">
      <c r="A1079" s="14" t="str">
        <f t="shared" si="16"/>
        <v>2024Carmen Blakemoore8</v>
      </c>
      <c r="B1079" s="5">
        <v>2024</v>
      </c>
      <c r="C1079" s="6" t="s">
        <v>92</v>
      </c>
      <c r="D1079" s="6">
        <v>531401</v>
      </c>
      <c r="E1079" s="6" t="s">
        <v>100</v>
      </c>
      <c r="F1079" s="7">
        <v>3</v>
      </c>
      <c r="G1079" s="7">
        <v>3</v>
      </c>
      <c r="H1079" s="6" t="s">
        <v>31</v>
      </c>
      <c r="I1079" s="6" t="s">
        <v>29</v>
      </c>
      <c r="J1079" s="18">
        <v>67</v>
      </c>
      <c r="K1079" s="18">
        <v>101</v>
      </c>
      <c r="L1079" s="18">
        <v>409</v>
      </c>
      <c r="M1079" s="18">
        <v>17907.055199999999</v>
      </c>
      <c r="N1079" s="18">
        <v>8</v>
      </c>
      <c r="O1079" s="18">
        <v>267.26948059701493</v>
      </c>
      <c r="P1079" s="21">
        <v>1.5074626865671641</v>
      </c>
      <c r="Q1079" s="21">
        <v>4.0495049504950495</v>
      </c>
      <c r="R1079" s="18">
        <v>2709.8051999999989</v>
      </c>
      <c r="S1079" s="24">
        <v>0.1513261208911669</v>
      </c>
      <c r="T1079" s="18">
        <v>521.70519999999897</v>
      </c>
      <c r="U1079" s="24">
        <v>2.9134058848492243E-2</v>
      </c>
      <c r="V1079" s="12" cm="1">
        <f t="array" ref="V1079">SUMPRODUCT((B1079=$B:$B)*(M1079&lt;$M:$M))+1</f>
        <v>233</v>
      </c>
    </row>
    <row r="1080" spans="1:22" x14ac:dyDescent="0.2">
      <c r="A1080" s="14" t="str">
        <f t="shared" si="16"/>
        <v>2024Carmen Blakemoore9</v>
      </c>
      <c r="B1080" s="5">
        <v>2024</v>
      </c>
      <c r="C1080" s="6" t="s">
        <v>92</v>
      </c>
      <c r="D1080" s="6">
        <v>864241</v>
      </c>
      <c r="E1080" s="6" t="s">
        <v>102</v>
      </c>
      <c r="F1080" s="7">
        <v>3</v>
      </c>
      <c r="G1080" s="7">
        <v>2</v>
      </c>
      <c r="H1080" s="6" t="s">
        <v>22</v>
      </c>
      <c r="I1080" s="6" t="s">
        <v>34</v>
      </c>
      <c r="J1080" s="18">
        <v>6</v>
      </c>
      <c r="K1080" s="18">
        <v>6</v>
      </c>
      <c r="L1080" s="18">
        <v>32</v>
      </c>
      <c r="M1080" s="18">
        <v>1253.175</v>
      </c>
      <c r="N1080" s="18">
        <v>9</v>
      </c>
      <c r="O1080" s="18">
        <v>208.86249999999998</v>
      </c>
      <c r="P1080" s="21">
        <v>1</v>
      </c>
      <c r="Q1080" s="21">
        <v>5.333333333333333</v>
      </c>
      <c r="R1080" s="18">
        <v>113.92499999999995</v>
      </c>
      <c r="S1080" s="24">
        <v>9.090909090909087E-2</v>
      </c>
      <c r="T1080" s="18">
        <v>-78.67500000000004</v>
      </c>
      <c r="U1080" s="24">
        <v>-6.2780537434915351E-2</v>
      </c>
      <c r="V1080" s="12" cm="1">
        <f t="array" ref="V1080">SUMPRODUCT((B1080=$B:$B)*(M1080&lt;$M:$M))+1</f>
        <v>495</v>
      </c>
    </row>
    <row r="1081" spans="1:22" x14ac:dyDescent="0.2">
      <c r="A1081" s="14" t="str">
        <f t="shared" si="16"/>
        <v>2024Carol Mathews1</v>
      </c>
      <c r="B1081" s="5">
        <v>2024</v>
      </c>
      <c r="C1081" s="6" t="s">
        <v>103</v>
      </c>
      <c r="D1081" s="6">
        <v>619986</v>
      </c>
      <c r="E1081" s="6" t="s">
        <v>113</v>
      </c>
      <c r="F1081" s="7">
        <v>6</v>
      </c>
      <c r="G1081" s="7">
        <v>6</v>
      </c>
      <c r="H1081" s="6" t="s">
        <v>31</v>
      </c>
      <c r="I1081" s="6" t="s">
        <v>29</v>
      </c>
      <c r="J1081" s="18">
        <v>42</v>
      </c>
      <c r="K1081" s="18">
        <v>99</v>
      </c>
      <c r="L1081" s="18">
        <v>353</v>
      </c>
      <c r="M1081" s="18">
        <v>19109.175999999999</v>
      </c>
      <c r="N1081" s="18">
        <v>1</v>
      </c>
      <c r="O1081" s="18">
        <v>454.98038095238093</v>
      </c>
      <c r="P1081" s="21">
        <v>2.3571428571428572</v>
      </c>
      <c r="Q1081" s="21">
        <v>3.5656565656565657</v>
      </c>
      <c r="R1081" s="18">
        <v>5867.6759999999995</v>
      </c>
      <c r="S1081" s="24">
        <v>0.30706064981556502</v>
      </c>
      <c r="T1081" s="18">
        <v>4457.3459999999995</v>
      </c>
      <c r="U1081" s="24">
        <v>0.23325683954138052</v>
      </c>
      <c r="V1081" s="12" cm="1">
        <f t="array" ref="V1081">SUMPRODUCT((B1081=$B:$B)*(M1081&lt;$M:$M))+1</f>
        <v>221</v>
      </c>
    </row>
    <row r="1082" spans="1:22" x14ac:dyDescent="0.2">
      <c r="A1082" s="14" t="str">
        <f t="shared" si="16"/>
        <v>2024Carol Mathews2</v>
      </c>
      <c r="B1082" s="5">
        <v>2024</v>
      </c>
      <c r="C1082" s="6" t="s">
        <v>103</v>
      </c>
      <c r="D1082" s="6">
        <v>687380</v>
      </c>
      <c r="E1082" s="6" t="s">
        <v>116</v>
      </c>
      <c r="F1082" s="7">
        <v>6</v>
      </c>
      <c r="G1082" s="7">
        <v>6</v>
      </c>
      <c r="H1082" s="6" t="s">
        <v>31</v>
      </c>
      <c r="I1082" s="6" t="s">
        <v>29</v>
      </c>
      <c r="J1082" s="18">
        <v>46</v>
      </c>
      <c r="K1082" s="18">
        <v>102</v>
      </c>
      <c r="L1082" s="18">
        <v>268</v>
      </c>
      <c r="M1082" s="18">
        <v>15203.456</v>
      </c>
      <c r="N1082" s="18">
        <v>2</v>
      </c>
      <c r="O1082" s="18">
        <v>330.50991304347826</v>
      </c>
      <c r="P1082" s="21">
        <v>2.2173913043478262</v>
      </c>
      <c r="Q1082" s="21">
        <v>2.6274509803921569</v>
      </c>
      <c r="R1082" s="18">
        <v>3938.4560000000001</v>
      </c>
      <c r="S1082" s="24">
        <v>0.25905004756813188</v>
      </c>
      <c r="T1082" s="18">
        <v>2400.826</v>
      </c>
      <c r="U1082" s="24">
        <v>0.15791317447822389</v>
      </c>
      <c r="V1082" s="12" cm="1">
        <f t="array" ref="V1082">SUMPRODUCT((B1082=$B:$B)*(M1082&lt;$M:$M))+1</f>
        <v>246</v>
      </c>
    </row>
    <row r="1083" spans="1:22" x14ac:dyDescent="0.2">
      <c r="A1083" s="14" t="str">
        <f t="shared" si="16"/>
        <v>2024Carol Mathews3</v>
      </c>
      <c r="B1083" s="5">
        <v>2024</v>
      </c>
      <c r="C1083" s="6" t="s">
        <v>103</v>
      </c>
      <c r="D1083" s="6">
        <v>507312</v>
      </c>
      <c r="E1083" s="6" t="s">
        <v>105</v>
      </c>
      <c r="F1083" s="7">
        <v>6</v>
      </c>
      <c r="G1083" s="7">
        <v>6</v>
      </c>
      <c r="H1083" s="6" t="s">
        <v>31</v>
      </c>
      <c r="I1083" s="6" t="s">
        <v>34</v>
      </c>
      <c r="J1083" s="18">
        <v>38</v>
      </c>
      <c r="K1083" s="18">
        <v>82</v>
      </c>
      <c r="L1083" s="18">
        <v>172</v>
      </c>
      <c r="M1083" s="18">
        <v>10088.224</v>
      </c>
      <c r="N1083" s="18">
        <v>3</v>
      </c>
      <c r="O1083" s="18">
        <v>265.47957894736845</v>
      </c>
      <c r="P1083" s="21">
        <v>2.1578947368421053</v>
      </c>
      <c r="Q1083" s="21">
        <v>2.0975609756097562</v>
      </c>
      <c r="R1083" s="18">
        <v>3141.4740000000002</v>
      </c>
      <c r="S1083" s="24">
        <v>0.31140010372489746</v>
      </c>
      <c r="T1083" s="18">
        <v>1873.8440000000001</v>
      </c>
      <c r="U1083" s="24">
        <v>0.18574567733626851</v>
      </c>
      <c r="V1083" s="12" cm="1">
        <f t="array" ref="V1083">SUMPRODUCT((B1083=$B:$B)*(M1083&lt;$M:$M))+1</f>
        <v>300</v>
      </c>
    </row>
    <row r="1084" spans="1:22" x14ac:dyDescent="0.2">
      <c r="A1084" s="14" t="str">
        <f t="shared" si="16"/>
        <v>2024Carol Mathews4</v>
      </c>
      <c r="B1084" s="5">
        <v>2024</v>
      </c>
      <c r="C1084" s="6" t="s">
        <v>103</v>
      </c>
      <c r="D1084" s="6">
        <v>230574</v>
      </c>
      <c r="E1084" s="6" t="s">
        <v>122</v>
      </c>
      <c r="F1084" s="7">
        <v>6</v>
      </c>
      <c r="G1084" s="7">
        <v>6</v>
      </c>
      <c r="H1084" s="6" t="s">
        <v>31</v>
      </c>
      <c r="I1084" s="6" t="s">
        <v>34</v>
      </c>
      <c r="J1084" s="18">
        <v>31</v>
      </c>
      <c r="K1084" s="18">
        <v>67</v>
      </c>
      <c r="L1084" s="18">
        <v>157</v>
      </c>
      <c r="M1084" s="18">
        <v>9247.5440000000108</v>
      </c>
      <c r="N1084" s="18">
        <v>4</v>
      </c>
      <c r="O1084" s="18">
        <v>298.3078709677423</v>
      </c>
      <c r="P1084" s="21">
        <v>2.161290322580645</v>
      </c>
      <c r="Q1084" s="21">
        <v>2.3432835820895521</v>
      </c>
      <c r="R1084" s="18">
        <v>2177.2940000000108</v>
      </c>
      <c r="S1084" s="24">
        <v>0.23544564913667979</v>
      </c>
      <c r="T1084" s="18">
        <v>1142.5940000000107</v>
      </c>
      <c r="U1084" s="24">
        <v>0.12355648159122135</v>
      </c>
      <c r="V1084" s="12" cm="1">
        <f t="array" ref="V1084">SUMPRODUCT((B1084=$B:$B)*(M1084&lt;$M:$M))+1</f>
        <v>316</v>
      </c>
    </row>
    <row r="1085" spans="1:22" x14ac:dyDescent="0.2">
      <c r="A1085" s="14" t="str">
        <f t="shared" si="16"/>
        <v>2024Carol Mathews5</v>
      </c>
      <c r="B1085" s="5">
        <v>2024</v>
      </c>
      <c r="C1085" s="6" t="s">
        <v>103</v>
      </c>
      <c r="D1085" s="6">
        <v>772869</v>
      </c>
      <c r="E1085" s="6" t="s">
        <v>108</v>
      </c>
      <c r="F1085" s="7">
        <v>6</v>
      </c>
      <c r="G1085" s="7">
        <v>6</v>
      </c>
      <c r="H1085" s="6" t="s">
        <v>31</v>
      </c>
      <c r="I1085" s="6" t="s">
        <v>34</v>
      </c>
      <c r="J1085" s="18">
        <v>31</v>
      </c>
      <c r="K1085" s="18">
        <v>51</v>
      </c>
      <c r="L1085" s="18">
        <v>150</v>
      </c>
      <c r="M1085" s="18">
        <v>8834</v>
      </c>
      <c r="N1085" s="18">
        <v>5</v>
      </c>
      <c r="O1085" s="18">
        <v>284.96774193548384</v>
      </c>
      <c r="P1085" s="21">
        <v>1.6451612903225807</v>
      </c>
      <c r="Q1085" s="21">
        <v>2.9411764705882355</v>
      </c>
      <c r="R1085" s="18">
        <v>2222.25</v>
      </c>
      <c r="S1085" s="24">
        <v>0.25155648630292055</v>
      </c>
      <c r="T1085" s="18">
        <v>1205.1500000000001</v>
      </c>
      <c r="U1085" s="24">
        <v>0.1364217794883405</v>
      </c>
      <c r="V1085" s="12" cm="1">
        <f t="array" ref="V1085">SUMPRODUCT((B1085=$B:$B)*(M1085&lt;$M:$M))+1</f>
        <v>326</v>
      </c>
    </row>
    <row r="1086" spans="1:22" x14ac:dyDescent="0.2">
      <c r="A1086" s="14" t="str">
        <f t="shared" si="16"/>
        <v>2024Carol Mathews6</v>
      </c>
      <c r="B1086" s="5">
        <v>2024</v>
      </c>
      <c r="C1086" s="6" t="s">
        <v>103</v>
      </c>
      <c r="D1086" s="6">
        <v>160544</v>
      </c>
      <c r="E1086" s="6" t="s">
        <v>106</v>
      </c>
      <c r="F1086" s="7">
        <v>6</v>
      </c>
      <c r="G1086" s="7">
        <v>6</v>
      </c>
      <c r="H1086" s="6" t="s">
        <v>31</v>
      </c>
      <c r="I1086" s="6" t="s">
        <v>34</v>
      </c>
      <c r="J1086" s="18">
        <v>27</v>
      </c>
      <c r="K1086" s="18">
        <v>62</v>
      </c>
      <c r="L1086" s="18">
        <v>154</v>
      </c>
      <c r="M1086" s="18">
        <v>8638.768</v>
      </c>
      <c r="N1086" s="18">
        <v>6</v>
      </c>
      <c r="O1086" s="18">
        <v>319.95437037037038</v>
      </c>
      <c r="P1086" s="21">
        <v>2.2962962962962963</v>
      </c>
      <c r="Q1086" s="21">
        <v>2.4838709677419355</v>
      </c>
      <c r="R1086" s="18">
        <v>2368.018</v>
      </c>
      <c r="S1086" s="24">
        <v>0.27411524421074857</v>
      </c>
      <c r="T1086" s="18">
        <v>1463.9580000000001</v>
      </c>
      <c r="U1086" s="24">
        <v>0.16946374760845528</v>
      </c>
      <c r="V1086" s="12" cm="1">
        <f t="array" ref="V1086">SUMPRODUCT((B1086=$B:$B)*(M1086&lt;$M:$M))+1</f>
        <v>333</v>
      </c>
    </row>
    <row r="1087" spans="1:22" x14ac:dyDescent="0.2">
      <c r="A1087" s="14" t="str">
        <f t="shared" si="16"/>
        <v>2024Carol Mathews7</v>
      </c>
      <c r="B1087" s="5">
        <v>2024</v>
      </c>
      <c r="C1087" s="6" t="s">
        <v>103</v>
      </c>
      <c r="D1087" s="6">
        <v>833196</v>
      </c>
      <c r="E1087" s="6" t="s">
        <v>112</v>
      </c>
      <c r="F1087" s="7">
        <v>6</v>
      </c>
      <c r="G1087" s="7">
        <v>6</v>
      </c>
      <c r="H1087" s="6" t="s">
        <v>31</v>
      </c>
      <c r="I1087" s="6" t="s">
        <v>34</v>
      </c>
      <c r="J1087" s="18">
        <v>23</v>
      </c>
      <c r="K1087" s="18">
        <v>49</v>
      </c>
      <c r="L1087" s="18">
        <v>139</v>
      </c>
      <c r="M1087" s="18">
        <v>7859.6880000000001</v>
      </c>
      <c r="N1087" s="18">
        <v>7</v>
      </c>
      <c r="O1087" s="18">
        <v>341.72556521739131</v>
      </c>
      <c r="P1087" s="21">
        <v>2.1304347826086958</v>
      </c>
      <c r="Q1087" s="21">
        <v>2.8367346938775508</v>
      </c>
      <c r="R1087" s="18">
        <v>1789.4380000000001</v>
      </c>
      <c r="S1087" s="24">
        <v>0.22767290508223736</v>
      </c>
      <c r="T1087" s="18">
        <v>1023.1080000000001</v>
      </c>
      <c r="U1087" s="24">
        <v>0.13017157932986653</v>
      </c>
      <c r="V1087" s="12" cm="1">
        <f t="array" ref="V1087">SUMPRODUCT((B1087=$B:$B)*(M1087&lt;$M:$M))+1</f>
        <v>348</v>
      </c>
    </row>
    <row r="1088" spans="1:22" x14ac:dyDescent="0.2">
      <c r="A1088" s="14" t="str">
        <f t="shared" si="16"/>
        <v>2024Carol Mathews8</v>
      </c>
      <c r="B1088" s="5">
        <v>2024</v>
      </c>
      <c r="C1088" s="6" t="s">
        <v>103</v>
      </c>
      <c r="D1088" s="6">
        <v>766167</v>
      </c>
      <c r="E1088" s="6" t="s">
        <v>111</v>
      </c>
      <c r="F1088" s="7">
        <v>6</v>
      </c>
      <c r="G1088" s="7">
        <v>6</v>
      </c>
      <c r="H1088" s="6" t="s">
        <v>31</v>
      </c>
      <c r="I1088" s="6" t="s">
        <v>34</v>
      </c>
      <c r="J1088" s="18">
        <v>27</v>
      </c>
      <c r="K1088" s="18">
        <v>63</v>
      </c>
      <c r="L1088" s="18">
        <v>135</v>
      </c>
      <c r="M1088" s="18">
        <v>7594.92</v>
      </c>
      <c r="N1088" s="18">
        <v>8</v>
      </c>
      <c r="O1088" s="18">
        <v>281.29333333333335</v>
      </c>
      <c r="P1088" s="21">
        <v>2.3333333333333335</v>
      </c>
      <c r="Q1088" s="21">
        <v>2.1428571428571428</v>
      </c>
      <c r="R1088" s="18">
        <v>1910.17</v>
      </c>
      <c r="S1088" s="24">
        <v>0.25150626998046061</v>
      </c>
      <c r="T1088" s="18">
        <v>1003.8700000000001</v>
      </c>
      <c r="U1088" s="24">
        <v>0.13217650745498308</v>
      </c>
      <c r="V1088" s="12" cm="1">
        <f t="array" ref="V1088">SUMPRODUCT((B1088=$B:$B)*(M1088&lt;$M:$M))+1</f>
        <v>354</v>
      </c>
    </row>
    <row r="1089" spans="1:22" x14ac:dyDescent="0.2">
      <c r="A1089" s="14" t="str">
        <f t="shared" si="16"/>
        <v>2024Carol Mathews9</v>
      </c>
      <c r="B1089" s="5">
        <v>2024</v>
      </c>
      <c r="C1089" s="6" t="s">
        <v>103</v>
      </c>
      <c r="D1089" s="6">
        <v>119707</v>
      </c>
      <c r="E1089" s="6" t="s">
        <v>124</v>
      </c>
      <c r="F1089" s="7">
        <v>6</v>
      </c>
      <c r="G1089" s="7">
        <v>6</v>
      </c>
      <c r="H1089" s="6" t="s">
        <v>31</v>
      </c>
      <c r="I1089" s="6" t="s">
        <v>34</v>
      </c>
      <c r="J1089" s="18">
        <v>19</v>
      </c>
      <c r="K1089" s="18">
        <v>54</v>
      </c>
      <c r="L1089" s="18">
        <v>160</v>
      </c>
      <c r="M1089" s="18">
        <v>6980.32</v>
      </c>
      <c r="N1089" s="18">
        <v>9</v>
      </c>
      <c r="O1089" s="18">
        <v>367.38526315789471</v>
      </c>
      <c r="P1089" s="21">
        <v>2.8421052631578947</v>
      </c>
      <c r="Q1089" s="21">
        <v>2.9629629629629628</v>
      </c>
      <c r="R1089" s="18">
        <v>1983.5699999999997</v>
      </c>
      <c r="S1089" s="24">
        <v>0.2841660554243931</v>
      </c>
      <c r="T1089" s="18">
        <v>1335.7399999999998</v>
      </c>
      <c r="U1089" s="24">
        <v>0.19135798931854126</v>
      </c>
      <c r="V1089" s="12" cm="1">
        <f t="array" ref="V1089">SUMPRODUCT((B1089=$B:$B)*(M1089&lt;$M:$M))+1</f>
        <v>366</v>
      </c>
    </row>
    <row r="1090" spans="1:22" x14ac:dyDescent="0.2">
      <c r="A1090" s="14" t="str">
        <f t="shared" ref="A1090:A1153" si="17">B1090&amp;C1090&amp;N1090</f>
        <v>2024Carol Mathews10</v>
      </c>
      <c r="B1090" s="5">
        <v>2024</v>
      </c>
      <c r="C1090" s="6" t="s">
        <v>103</v>
      </c>
      <c r="D1090" s="6">
        <v>281083</v>
      </c>
      <c r="E1090" s="6" t="s">
        <v>127</v>
      </c>
      <c r="F1090" s="7">
        <v>6</v>
      </c>
      <c r="G1090" s="7">
        <v>6</v>
      </c>
      <c r="H1090" s="6" t="s">
        <v>22</v>
      </c>
      <c r="I1090" s="6" t="s">
        <v>34</v>
      </c>
      <c r="J1090" s="18">
        <v>16</v>
      </c>
      <c r="K1090" s="18">
        <v>25</v>
      </c>
      <c r="L1090" s="18">
        <v>80</v>
      </c>
      <c r="M1090" s="18">
        <v>5627.1</v>
      </c>
      <c r="N1090" s="18">
        <v>10</v>
      </c>
      <c r="O1090" s="18">
        <v>351.69375000000002</v>
      </c>
      <c r="P1090" s="21">
        <v>1.5625</v>
      </c>
      <c r="Q1090" s="21">
        <v>3.2</v>
      </c>
      <c r="R1090" s="18">
        <v>937.85000000000036</v>
      </c>
      <c r="S1090" s="24">
        <v>0.16666666666666671</v>
      </c>
      <c r="T1090" s="18">
        <v>414.35000000000036</v>
      </c>
      <c r="U1090" s="24">
        <v>7.3634731922304617E-2</v>
      </c>
      <c r="V1090" s="12" cm="1">
        <f t="array" ref="V1090">SUMPRODUCT((B1090=$B:$B)*(M1090&lt;$M:$M))+1</f>
        <v>385</v>
      </c>
    </row>
    <row r="1091" spans="1:22" x14ac:dyDescent="0.2">
      <c r="A1091" s="14" t="str">
        <f t="shared" si="17"/>
        <v>2024Carol Mathews11</v>
      </c>
      <c r="B1091" s="5">
        <v>2024</v>
      </c>
      <c r="C1091" s="6" t="s">
        <v>103</v>
      </c>
      <c r="D1091" s="6">
        <v>263517</v>
      </c>
      <c r="E1091" s="6" t="s">
        <v>27</v>
      </c>
      <c r="F1091" s="7">
        <v>6</v>
      </c>
      <c r="G1091" s="7">
        <v>1</v>
      </c>
      <c r="H1091" s="6" t="s">
        <v>22</v>
      </c>
      <c r="I1091" s="6" t="s">
        <v>34</v>
      </c>
      <c r="J1091" s="18">
        <v>20</v>
      </c>
      <c r="K1091" s="18">
        <v>52</v>
      </c>
      <c r="L1091" s="18">
        <v>142</v>
      </c>
      <c r="M1091" s="18">
        <v>5582.1</v>
      </c>
      <c r="N1091" s="18">
        <v>11</v>
      </c>
      <c r="O1091" s="18">
        <v>279.10500000000002</v>
      </c>
      <c r="P1091" s="21">
        <v>2.6</v>
      </c>
      <c r="Q1091" s="21">
        <v>2.7307692307692308</v>
      </c>
      <c r="R1091" s="18">
        <v>930.35000000000036</v>
      </c>
      <c r="S1091" s="24">
        <v>0.16666666666666671</v>
      </c>
      <c r="T1091" s="18">
        <v>254.29000000000042</v>
      </c>
      <c r="U1091" s="24">
        <v>4.5554540405940487E-2</v>
      </c>
      <c r="V1091" s="12" cm="1">
        <f t="array" ref="V1091">SUMPRODUCT((B1091=$B:$B)*(M1091&lt;$M:$M))+1</f>
        <v>386</v>
      </c>
    </row>
    <row r="1092" spans="1:22" x14ac:dyDescent="0.2">
      <c r="A1092" s="14" t="str">
        <f t="shared" si="17"/>
        <v>2024Carol Mathews12</v>
      </c>
      <c r="B1092" s="5">
        <v>2024</v>
      </c>
      <c r="C1092" s="6" t="s">
        <v>103</v>
      </c>
      <c r="D1092" s="6">
        <v>584221</v>
      </c>
      <c r="E1092" s="6" t="s">
        <v>123</v>
      </c>
      <c r="F1092" s="7">
        <v>6</v>
      </c>
      <c r="G1092" s="7">
        <v>6</v>
      </c>
      <c r="H1092" s="6" t="s">
        <v>31</v>
      </c>
      <c r="I1092" s="6" t="s">
        <v>34</v>
      </c>
      <c r="J1092" s="18">
        <v>11</v>
      </c>
      <c r="K1092" s="18">
        <v>20</v>
      </c>
      <c r="L1092" s="18">
        <v>59</v>
      </c>
      <c r="M1092" s="18">
        <v>4420.3280000000004</v>
      </c>
      <c r="N1092" s="18">
        <v>12</v>
      </c>
      <c r="O1092" s="18">
        <v>401.84800000000001</v>
      </c>
      <c r="P1092" s="21">
        <v>1.8181818181818181</v>
      </c>
      <c r="Q1092" s="21">
        <v>2.95</v>
      </c>
      <c r="R1092" s="18">
        <v>1028.3280000000004</v>
      </c>
      <c r="S1092" s="24">
        <v>0.23263613016952595</v>
      </c>
      <c r="T1092" s="18">
        <v>665.32800000000043</v>
      </c>
      <c r="U1092" s="24">
        <v>0.15051552735453125</v>
      </c>
      <c r="V1092" s="12" cm="1">
        <f t="array" ref="V1092">SUMPRODUCT((B1092=$B:$B)*(M1092&lt;$M:$M))+1</f>
        <v>415</v>
      </c>
    </row>
    <row r="1093" spans="1:22" x14ac:dyDescent="0.2">
      <c r="A1093" s="14" t="str">
        <f t="shared" si="17"/>
        <v>2024Carol Mathews13</v>
      </c>
      <c r="B1093" s="5">
        <v>2024</v>
      </c>
      <c r="C1093" s="6" t="s">
        <v>103</v>
      </c>
      <c r="D1093" s="6">
        <v>852968</v>
      </c>
      <c r="E1093" s="6" t="s">
        <v>110</v>
      </c>
      <c r="F1093" s="7">
        <v>6</v>
      </c>
      <c r="G1093" s="7">
        <v>6</v>
      </c>
      <c r="H1093" s="6" t="s">
        <v>31</v>
      </c>
      <c r="I1093" s="6" t="s">
        <v>34</v>
      </c>
      <c r="J1093" s="18">
        <v>17</v>
      </c>
      <c r="K1093" s="18">
        <v>44</v>
      </c>
      <c r="L1093" s="18">
        <v>107</v>
      </c>
      <c r="M1093" s="18">
        <v>3742.3440000000001</v>
      </c>
      <c r="N1093" s="18">
        <v>13</v>
      </c>
      <c r="O1093" s="18">
        <v>220.13788235294118</v>
      </c>
      <c r="P1093" s="21">
        <v>2.5882352941176472</v>
      </c>
      <c r="Q1093" s="21">
        <v>2.4318181818181817</v>
      </c>
      <c r="R1093" s="18">
        <v>1270.8440000000001</v>
      </c>
      <c r="S1093" s="24">
        <v>0.33958503013084851</v>
      </c>
      <c r="T1093" s="18">
        <v>696.01400000000001</v>
      </c>
      <c r="U1093" s="24">
        <v>0.18598343711855458</v>
      </c>
      <c r="V1093" s="12" cm="1">
        <f t="array" ref="V1093">SUMPRODUCT((B1093=$B:$B)*(M1093&lt;$M:$M))+1</f>
        <v>431</v>
      </c>
    </row>
    <row r="1094" spans="1:22" x14ac:dyDescent="0.2">
      <c r="A1094" s="14" t="str">
        <f t="shared" si="17"/>
        <v>2024Carol Mathews14</v>
      </c>
      <c r="B1094" s="5">
        <v>2024</v>
      </c>
      <c r="C1094" s="6" t="s">
        <v>103</v>
      </c>
      <c r="D1094" s="6">
        <v>800587</v>
      </c>
      <c r="E1094" s="6" t="s">
        <v>114</v>
      </c>
      <c r="F1094" s="7">
        <v>6</v>
      </c>
      <c r="G1094" s="7">
        <v>6</v>
      </c>
      <c r="H1094" s="6" t="s">
        <v>31</v>
      </c>
      <c r="I1094" s="6" t="s">
        <v>34</v>
      </c>
      <c r="J1094" s="18">
        <v>15</v>
      </c>
      <c r="K1094" s="18">
        <v>15</v>
      </c>
      <c r="L1094" s="18">
        <v>60</v>
      </c>
      <c r="M1094" s="18">
        <v>3665.92</v>
      </c>
      <c r="N1094" s="18">
        <v>14</v>
      </c>
      <c r="O1094" s="18">
        <v>244.39466666666667</v>
      </c>
      <c r="P1094" s="21">
        <v>1</v>
      </c>
      <c r="Q1094" s="21">
        <v>4</v>
      </c>
      <c r="R1094" s="18">
        <v>912.67000000000007</v>
      </c>
      <c r="S1094" s="24">
        <v>0.24896069745111735</v>
      </c>
      <c r="T1094" s="18">
        <v>431.17000000000007</v>
      </c>
      <c r="U1094" s="24">
        <v>0.11761576902932963</v>
      </c>
      <c r="V1094" s="12" cm="1">
        <f t="array" ref="V1094">SUMPRODUCT((B1094=$B:$B)*(M1094&lt;$M:$M))+1</f>
        <v>435</v>
      </c>
    </row>
    <row r="1095" spans="1:22" x14ac:dyDescent="0.2">
      <c r="A1095" s="14" t="str">
        <f t="shared" si="17"/>
        <v>2024Carol Mathews15</v>
      </c>
      <c r="B1095" s="5">
        <v>2024</v>
      </c>
      <c r="C1095" s="6" t="s">
        <v>103</v>
      </c>
      <c r="D1095" s="6">
        <v>809850</v>
      </c>
      <c r="E1095" s="6" t="s">
        <v>119</v>
      </c>
      <c r="F1095" s="7">
        <v>6</v>
      </c>
      <c r="G1095" s="7">
        <v>6</v>
      </c>
      <c r="H1095" s="6" t="s">
        <v>31</v>
      </c>
      <c r="I1095" s="6" t="s">
        <v>34</v>
      </c>
      <c r="J1095" s="18">
        <v>7</v>
      </c>
      <c r="K1095" s="18">
        <v>14</v>
      </c>
      <c r="L1095" s="18">
        <v>64</v>
      </c>
      <c r="M1095" s="18">
        <v>3534.6880000000001</v>
      </c>
      <c r="N1095" s="18">
        <v>15</v>
      </c>
      <c r="O1095" s="18">
        <v>504.95542857142857</v>
      </c>
      <c r="P1095" s="21">
        <v>2</v>
      </c>
      <c r="Q1095" s="21">
        <v>4.5714285714285712</v>
      </c>
      <c r="R1095" s="18">
        <v>1010.1880000000001</v>
      </c>
      <c r="S1095" s="24">
        <v>0.28579269231117432</v>
      </c>
      <c r="T1095" s="18">
        <v>777.78800000000012</v>
      </c>
      <c r="U1095" s="24">
        <v>0.22004431508523528</v>
      </c>
      <c r="V1095" s="12" cm="1">
        <f t="array" ref="V1095">SUMPRODUCT((B1095=$B:$B)*(M1095&lt;$M:$M))+1</f>
        <v>439</v>
      </c>
    </row>
    <row r="1096" spans="1:22" x14ac:dyDescent="0.2">
      <c r="A1096" s="14" t="str">
        <f t="shared" si="17"/>
        <v>2024Carol Mathews16</v>
      </c>
      <c r="B1096" s="5">
        <v>2024</v>
      </c>
      <c r="C1096" s="6" t="s">
        <v>103</v>
      </c>
      <c r="D1096" s="6">
        <v>765294</v>
      </c>
      <c r="E1096" s="6" t="s">
        <v>107</v>
      </c>
      <c r="F1096" s="7">
        <v>6</v>
      </c>
      <c r="G1096" s="7">
        <v>6</v>
      </c>
      <c r="H1096" s="6" t="s">
        <v>31</v>
      </c>
      <c r="I1096" s="6" t="s">
        <v>34</v>
      </c>
      <c r="J1096" s="18">
        <v>21</v>
      </c>
      <c r="K1096" s="18">
        <v>41</v>
      </c>
      <c r="L1096" s="18">
        <v>59</v>
      </c>
      <c r="M1096" s="18">
        <v>3187.5279999999998</v>
      </c>
      <c r="N1096" s="18">
        <v>16</v>
      </c>
      <c r="O1096" s="18">
        <v>151.7870476190476</v>
      </c>
      <c r="P1096" s="21">
        <v>1.9523809523809523</v>
      </c>
      <c r="Q1096" s="21">
        <v>1.4390243902439024</v>
      </c>
      <c r="R1096" s="18">
        <v>853.52799999999979</v>
      </c>
      <c r="S1096" s="24">
        <v>0.26777113801039548</v>
      </c>
      <c r="T1096" s="18">
        <v>157.42799999999977</v>
      </c>
      <c r="U1096" s="24">
        <v>4.9388742624378444E-2</v>
      </c>
      <c r="V1096" s="12" cm="1">
        <f t="array" ref="V1096">SUMPRODUCT((B1096=$B:$B)*(M1096&lt;$M:$M))+1</f>
        <v>446</v>
      </c>
    </row>
    <row r="1097" spans="1:22" x14ac:dyDescent="0.2">
      <c r="A1097" s="14" t="str">
        <f t="shared" si="17"/>
        <v>2024Carol Mathews17</v>
      </c>
      <c r="B1097" s="5">
        <v>2024</v>
      </c>
      <c r="C1097" s="6" t="s">
        <v>103</v>
      </c>
      <c r="D1097" s="6">
        <v>364956</v>
      </c>
      <c r="E1097" s="6" t="s">
        <v>109</v>
      </c>
      <c r="F1097" s="7">
        <v>6</v>
      </c>
      <c r="G1097" s="7">
        <v>6</v>
      </c>
      <c r="H1097" s="6" t="s">
        <v>31</v>
      </c>
      <c r="I1097" s="6" t="s">
        <v>34</v>
      </c>
      <c r="J1097" s="18">
        <v>27</v>
      </c>
      <c r="K1097" s="18">
        <v>45</v>
      </c>
      <c r="L1097" s="18">
        <v>81</v>
      </c>
      <c r="M1097" s="18">
        <v>3136.152</v>
      </c>
      <c r="N1097" s="18">
        <v>17</v>
      </c>
      <c r="O1097" s="18">
        <v>116.15377777777778</v>
      </c>
      <c r="P1097" s="21">
        <v>1.6666666666666667</v>
      </c>
      <c r="Q1097" s="21">
        <v>1.8</v>
      </c>
      <c r="R1097" s="18">
        <v>945.15200000000004</v>
      </c>
      <c r="S1097" s="24">
        <v>0.3013731477300845</v>
      </c>
      <c r="T1097" s="18">
        <v>58.652000000000044</v>
      </c>
      <c r="U1097" s="24">
        <v>1.8701899652822963E-2</v>
      </c>
      <c r="V1097" s="12" cm="1">
        <f t="array" ref="V1097">SUMPRODUCT((B1097=$B:$B)*(M1097&lt;$M:$M))+1</f>
        <v>447</v>
      </c>
    </row>
    <row r="1098" spans="1:22" x14ac:dyDescent="0.2">
      <c r="A1098" s="14" t="str">
        <f t="shared" si="17"/>
        <v>2024Carol Mathews18</v>
      </c>
      <c r="B1098" s="5">
        <v>2024</v>
      </c>
      <c r="C1098" s="6" t="s">
        <v>103</v>
      </c>
      <c r="D1098" s="6">
        <v>524048</v>
      </c>
      <c r="E1098" s="6" t="s">
        <v>492</v>
      </c>
      <c r="F1098" s="7">
        <v>6</v>
      </c>
      <c r="G1098" s="7">
        <v>1</v>
      </c>
      <c r="H1098" s="6" t="s">
        <v>22</v>
      </c>
      <c r="I1098" s="6" t="s">
        <v>34</v>
      </c>
      <c r="J1098" s="18">
        <v>15</v>
      </c>
      <c r="K1098" s="18">
        <v>37</v>
      </c>
      <c r="L1098" s="18">
        <v>65</v>
      </c>
      <c r="M1098" s="18">
        <v>2946.6</v>
      </c>
      <c r="N1098" s="18">
        <v>18</v>
      </c>
      <c r="O1098" s="18">
        <v>196.44</v>
      </c>
      <c r="P1098" s="21">
        <v>2.4666666666666668</v>
      </c>
      <c r="Q1098" s="21">
        <v>1.7567567567567568</v>
      </c>
      <c r="R1098" s="18">
        <v>491.09999999999991</v>
      </c>
      <c r="S1098" s="24">
        <v>0.16666666666666663</v>
      </c>
      <c r="T1098" s="18">
        <v>-14.60000000000008</v>
      </c>
      <c r="U1098" s="24">
        <v>-4.9548632321998508E-3</v>
      </c>
      <c r="V1098" s="12" cm="1">
        <f t="array" ref="V1098">SUMPRODUCT((B1098=$B:$B)*(M1098&lt;$M:$M))+1</f>
        <v>451</v>
      </c>
    </row>
    <row r="1099" spans="1:22" x14ac:dyDescent="0.2">
      <c r="A1099" s="14" t="str">
        <f t="shared" si="17"/>
        <v>2024Carol Mathews19</v>
      </c>
      <c r="B1099" s="5">
        <v>2024</v>
      </c>
      <c r="C1099" s="6" t="s">
        <v>103</v>
      </c>
      <c r="D1099" s="6">
        <v>776236</v>
      </c>
      <c r="E1099" s="6" t="s">
        <v>115</v>
      </c>
      <c r="F1099" s="7">
        <v>6</v>
      </c>
      <c r="G1099" s="7">
        <v>6</v>
      </c>
      <c r="H1099" s="6" t="s">
        <v>31</v>
      </c>
      <c r="I1099" s="6" t="s">
        <v>34</v>
      </c>
      <c r="J1099" s="18">
        <v>15</v>
      </c>
      <c r="K1099" s="18">
        <v>24</v>
      </c>
      <c r="L1099" s="18">
        <v>51</v>
      </c>
      <c r="M1099" s="18">
        <v>2541.192</v>
      </c>
      <c r="N1099" s="18">
        <v>19</v>
      </c>
      <c r="O1099" s="18">
        <v>169.4128</v>
      </c>
      <c r="P1099" s="21">
        <v>1.6</v>
      </c>
      <c r="Q1099" s="21">
        <v>2.125</v>
      </c>
      <c r="R1099" s="18">
        <v>714.19200000000001</v>
      </c>
      <c r="S1099" s="24">
        <v>0.28104606027407608</v>
      </c>
      <c r="T1099" s="18">
        <v>222.79200000000003</v>
      </c>
      <c r="U1099" s="24">
        <v>8.7672242002965556E-2</v>
      </c>
      <c r="V1099" s="12" cm="1">
        <f t="array" ref="V1099">SUMPRODUCT((B1099=$B:$B)*(M1099&lt;$M:$M))+1</f>
        <v>471</v>
      </c>
    </row>
    <row r="1100" spans="1:22" x14ac:dyDescent="0.2">
      <c r="A1100" s="14" t="str">
        <f t="shared" si="17"/>
        <v>2024Carol Mathews20</v>
      </c>
      <c r="B1100" s="5">
        <v>2024</v>
      </c>
      <c r="C1100" s="6" t="s">
        <v>103</v>
      </c>
      <c r="D1100" s="6">
        <v>692982</v>
      </c>
      <c r="E1100" s="6" t="s">
        <v>117</v>
      </c>
      <c r="F1100" s="7">
        <v>6</v>
      </c>
      <c r="G1100" s="7">
        <v>6</v>
      </c>
      <c r="H1100" s="6" t="s">
        <v>31</v>
      </c>
      <c r="I1100" s="6" t="s">
        <v>34</v>
      </c>
      <c r="J1100" s="18">
        <v>9</v>
      </c>
      <c r="K1100" s="18">
        <v>20</v>
      </c>
      <c r="L1100" s="18">
        <v>29</v>
      </c>
      <c r="M1100" s="18">
        <v>1622.9680000000001</v>
      </c>
      <c r="N1100" s="18">
        <v>20</v>
      </c>
      <c r="O1100" s="18">
        <v>180.32977777777779</v>
      </c>
      <c r="P1100" s="21">
        <v>2.2222222222222223</v>
      </c>
      <c r="Q1100" s="21">
        <v>1.45</v>
      </c>
      <c r="R1100" s="18">
        <v>570.96800000000007</v>
      </c>
      <c r="S1100" s="24">
        <v>0.35180484150026375</v>
      </c>
      <c r="T1100" s="18">
        <v>269.96800000000007</v>
      </c>
      <c r="U1100" s="24">
        <v>0.16634215831735441</v>
      </c>
      <c r="V1100" s="12" cm="1">
        <f t="array" ref="V1100">SUMPRODUCT((B1100=$B:$B)*(M1100&lt;$M:$M))+1</f>
        <v>489</v>
      </c>
    </row>
    <row r="1101" spans="1:22" x14ac:dyDescent="0.2">
      <c r="A1101" s="14" t="str">
        <f t="shared" si="17"/>
        <v>2024Carol Mathews21</v>
      </c>
      <c r="B1101" s="5">
        <v>2024</v>
      </c>
      <c r="C1101" s="6" t="s">
        <v>103</v>
      </c>
      <c r="D1101" s="6">
        <v>635306</v>
      </c>
      <c r="E1101" s="6" t="s">
        <v>104</v>
      </c>
      <c r="F1101" s="7">
        <v>6</v>
      </c>
      <c r="G1101" s="7">
        <v>6</v>
      </c>
      <c r="H1101" s="6" t="s">
        <v>31</v>
      </c>
      <c r="I1101" s="6" t="s">
        <v>34</v>
      </c>
      <c r="J1101" s="18">
        <v>12</v>
      </c>
      <c r="K1101" s="18">
        <v>16</v>
      </c>
      <c r="L1101" s="18">
        <v>25</v>
      </c>
      <c r="M1101" s="18">
        <v>1419.8</v>
      </c>
      <c r="N1101" s="18">
        <v>21</v>
      </c>
      <c r="O1101" s="18">
        <v>118.31666666666666</v>
      </c>
      <c r="P1101" s="21">
        <v>1.3333333333333333</v>
      </c>
      <c r="Q1101" s="21">
        <v>1.5625</v>
      </c>
      <c r="R1101" s="18">
        <v>500.79999999999995</v>
      </c>
      <c r="S1101" s="24">
        <v>0.35272573601915763</v>
      </c>
      <c r="T1101" s="18">
        <v>111.19999999999993</v>
      </c>
      <c r="U1101" s="24">
        <v>7.8320890266234636E-2</v>
      </c>
      <c r="V1101" s="12" cm="1">
        <f t="array" ref="V1101">SUMPRODUCT((B1101=$B:$B)*(M1101&lt;$M:$M))+1</f>
        <v>492</v>
      </c>
    </row>
    <row r="1102" spans="1:22" x14ac:dyDescent="0.2">
      <c r="A1102" s="14" t="str">
        <f t="shared" si="17"/>
        <v>2024Carol Mathews22</v>
      </c>
      <c r="B1102" s="5">
        <v>2024</v>
      </c>
      <c r="C1102" s="6" t="s">
        <v>103</v>
      </c>
      <c r="D1102" s="6">
        <v>356684</v>
      </c>
      <c r="E1102" s="6" t="s">
        <v>126</v>
      </c>
      <c r="F1102" s="7">
        <v>6</v>
      </c>
      <c r="G1102" s="7">
        <v>6</v>
      </c>
      <c r="H1102" s="6" t="s">
        <v>31</v>
      </c>
      <c r="I1102" s="6" t="s">
        <v>34</v>
      </c>
      <c r="J1102" s="18">
        <v>8</v>
      </c>
      <c r="K1102" s="18">
        <v>8</v>
      </c>
      <c r="L1102" s="18">
        <v>29</v>
      </c>
      <c r="M1102" s="18">
        <v>1197.3679999999999</v>
      </c>
      <c r="N1102" s="18">
        <v>22</v>
      </c>
      <c r="O1102" s="18">
        <v>149.67099999999999</v>
      </c>
      <c r="P1102" s="21">
        <v>1</v>
      </c>
      <c r="Q1102" s="21">
        <v>3.625</v>
      </c>
      <c r="R1102" s="18">
        <v>480.61799999999994</v>
      </c>
      <c r="S1102" s="24">
        <v>0.40139539389728135</v>
      </c>
      <c r="T1102" s="18">
        <v>223.81799999999993</v>
      </c>
      <c r="U1102" s="24">
        <v>0.18692498880878722</v>
      </c>
      <c r="V1102" s="12" cm="1">
        <f t="array" ref="V1102">SUMPRODUCT((B1102=$B:$B)*(M1102&lt;$M:$M))+1</f>
        <v>499</v>
      </c>
    </row>
    <row r="1103" spans="1:22" x14ac:dyDescent="0.2">
      <c r="A1103" s="14" t="str">
        <f t="shared" si="17"/>
        <v>2024Carol Mathews23</v>
      </c>
      <c r="B1103" s="5">
        <v>2024</v>
      </c>
      <c r="C1103" s="6" t="s">
        <v>103</v>
      </c>
      <c r="D1103" s="6">
        <v>553426</v>
      </c>
      <c r="E1103" s="6" t="s">
        <v>120</v>
      </c>
      <c r="F1103" s="7">
        <v>6</v>
      </c>
      <c r="G1103" s="7">
        <v>6</v>
      </c>
      <c r="H1103" s="6" t="s">
        <v>31</v>
      </c>
      <c r="I1103" s="6" t="s">
        <v>34</v>
      </c>
      <c r="J1103" s="18">
        <v>5</v>
      </c>
      <c r="K1103" s="18">
        <v>9</v>
      </c>
      <c r="L1103" s="18">
        <v>14</v>
      </c>
      <c r="M1103" s="18">
        <v>874.28800000000001</v>
      </c>
      <c r="N1103" s="18">
        <v>23</v>
      </c>
      <c r="O1103" s="18">
        <v>174.85759999999999</v>
      </c>
      <c r="P1103" s="21">
        <v>1.8</v>
      </c>
      <c r="Q1103" s="21">
        <v>1.5555555555555556</v>
      </c>
      <c r="R1103" s="18">
        <v>278.28800000000001</v>
      </c>
      <c r="S1103" s="24">
        <v>0.31830243581062534</v>
      </c>
      <c r="T1103" s="18">
        <v>113.38800000000001</v>
      </c>
      <c r="U1103" s="24">
        <v>0.12969181779916916</v>
      </c>
      <c r="V1103" s="12" cm="1">
        <f t="array" ref="V1103">SUMPRODUCT((B1103=$B:$B)*(M1103&lt;$M:$M))+1</f>
        <v>512</v>
      </c>
    </row>
    <row r="1104" spans="1:22" x14ac:dyDescent="0.2">
      <c r="A1104" s="14" t="str">
        <f t="shared" si="17"/>
        <v>2024Carol Mathews24</v>
      </c>
      <c r="B1104" s="5">
        <v>2024</v>
      </c>
      <c r="C1104" s="6" t="s">
        <v>103</v>
      </c>
      <c r="D1104" s="6">
        <v>135228</v>
      </c>
      <c r="E1104" s="6" t="s">
        <v>121</v>
      </c>
      <c r="F1104" s="7">
        <v>6</v>
      </c>
      <c r="G1104" s="7">
        <v>6</v>
      </c>
      <c r="H1104" s="6" t="s">
        <v>31</v>
      </c>
      <c r="I1104" s="6" t="s">
        <v>34</v>
      </c>
      <c r="J1104" s="18">
        <v>3</v>
      </c>
      <c r="K1104" s="18">
        <v>3</v>
      </c>
      <c r="L1104" s="18">
        <v>6</v>
      </c>
      <c r="M1104" s="18">
        <v>161.55199999999999</v>
      </c>
      <c r="N1104" s="18">
        <v>24</v>
      </c>
      <c r="O1104" s="18">
        <v>53.850666666666662</v>
      </c>
      <c r="P1104" s="21">
        <v>1</v>
      </c>
      <c r="Q1104" s="21">
        <v>2</v>
      </c>
      <c r="R1104" s="18">
        <v>70.051999999999992</v>
      </c>
      <c r="S1104" s="24">
        <v>0.43361889670199066</v>
      </c>
      <c r="T1104" s="18">
        <v>-26.248000000000005</v>
      </c>
      <c r="U1104" s="24">
        <v>-0.16247400217886504</v>
      </c>
      <c r="V1104" s="12" cm="1">
        <f t="array" ref="V1104">SUMPRODUCT((B1104=$B:$B)*(M1104&lt;$M:$M))+1</f>
        <v>522</v>
      </c>
    </row>
    <row r="1105" spans="1:22" x14ac:dyDescent="0.2">
      <c r="A1105" s="14" t="str">
        <f t="shared" si="17"/>
        <v>2024Carol Mathews25</v>
      </c>
      <c r="B1105" s="5">
        <v>2024</v>
      </c>
      <c r="C1105" s="6" t="s">
        <v>103</v>
      </c>
      <c r="D1105" s="6">
        <v>261329</v>
      </c>
      <c r="E1105" s="6" t="s">
        <v>461</v>
      </c>
      <c r="F1105" s="7">
        <v>6</v>
      </c>
      <c r="G1105" s="7">
        <v>6</v>
      </c>
      <c r="H1105" s="6" t="s">
        <v>31</v>
      </c>
      <c r="I1105" s="6" t="s">
        <v>34</v>
      </c>
      <c r="J1105" s="18">
        <v>3</v>
      </c>
      <c r="K1105" s="18">
        <v>4</v>
      </c>
      <c r="L1105" s="18">
        <v>4</v>
      </c>
      <c r="M1105" s="18">
        <v>89.567999999999998</v>
      </c>
      <c r="N1105" s="18">
        <v>25</v>
      </c>
      <c r="O1105" s="18">
        <v>29.855999999999998</v>
      </c>
      <c r="P1105" s="21">
        <v>1.3333333333333333</v>
      </c>
      <c r="Q1105" s="21">
        <v>1</v>
      </c>
      <c r="R1105" s="18">
        <v>37.817999999999998</v>
      </c>
      <c r="S1105" s="24">
        <v>0.42222668810289388</v>
      </c>
      <c r="T1105" s="18">
        <v>-59.582000000000008</v>
      </c>
      <c r="U1105" s="24">
        <v>-0.66521525544837457</v>
      </c>
      <c r="V1105" s="12" cm="1">
        <f t="array" ref="V1105">SUMPRODUCT((B1105=$B:$B)*(M1105&lt;$M:$M))+1</f>
        <v>525</v>
      </c>
    </row>
    <row r="1106" spans="1:22" x14ac:dyDescent="0.2">
      <c r="A1106" s="14" t="str">
        <f t="shared" si="17"/>
        <v>2024Carol Mathews26</v>
      </c>
      <c r="B1106" s="5">
        <v>2024</v>
      </c>
      <c r="C1106" s="6" t="s">
        <v>103</v>
      </c>
      <c r="D1106" s="6">
        <v>322483</v>
      </c>
      <c r="E1106" s="6" t="s">
        <v>128</v>
      </c>
      <c r="F1106" s="7">
        <v>6</v>
      </c>
      <c r="G1106" s="7">
        <v>6</v>
      </c>
      <c r="H1106" s="6" t="s">
        <v>31</v>
      </c>
      <c r="I1106" s="6" t="s">
        <v>34</v>
      </c>
      <c r="J1106" s="18">
        <v>3</v>
      </c>
      <c r="K1106" s="18">
        <v>3</v>
      </c>
      <c r="L1106" s="18">
        <v>3</v>
      </c>
      <c r="M1106" s="18">
        <v>88.775999999999996</v>
      </c>
      <c r="N1106" s="18">
        <v>26</v>
      </c>
      <c r="O1106" s="18">
        <v>29.591999999999999</v>
      </c>
      <c r="P1106" s="21">
        <v>1</v>
      </c>
      <c r="Q1106" s="21">
        <v>1</v>
      </c>
      <c r="R1106" s="18">
        <v>33.275999999999996</v>
      </c>
      <c r="S1106" s="24">
        <v>0.37483103541497698</v>
      </c>
      <c r="T1106" s="18">
        <v>-63.024000000000001</v>
      </c>
      <c r="U1106" s="24">
        <v>-0.70992160043254937</v>
      </c>
      <c r="V1106" s="12" cm="1">
        <f t="array" ref="V1106">SUMPRODUCT((B1106=$B:$B)*(M1106&lt;$M:$M))+1</f>
        <v>526</v>
      </c>
    </row>
    <row r="1107" spans="1:22" x14ac:dyDescent="0.2">
      <c r="A1107" s="14" t="str">
        <f t="shared" si="17"/>
        <v>2024Celia Pasillas1</v>
      </c>
      <c r="B1107" s="5">
        <v>2024</v>
      </c>
      <c r="C1107" s="6" t="s">
        <v>129</v>
      </c>
      <c r="D1107" s="6">
        <v>762085</v>
      </c>
      <c r="E1107" s="6" t="s">
        <v>130</v>
      </c>
      <c r="F1107" s="7">
        <v>1</v>
      </c>
      <c r="G1107" s="7">
        <v>1</v>
      </c>
      <c r="H1107" s="6" t="s">
        <v>31</v>
      </c>
      <c r="I1107" s="6" t="s">
        <v>25</v>
      </c>
      <c r="J1107" s="18">
        <v>137</v>
      </c>
      <c r="K1107" s="18">
        <v>537</v>
      </c>
      <c r="L1107" s="18">
        <v>2297</v>
      </c>
      <c r="M1107" s="18">
        <v>106039.5</v>
      </c>
      <c r="N1107" s="18">
        <v>1</v>
      </c>
      <c r="O1107" s="18">
        <v>774.01094890510944</v>
      </c>
      <c r="P1107" s="21">
        <v>3.9197080291970803</v>
      </c>
      <c r="Q1107" s="21">
        <v>4.2774674115456239</v>
      </c>
      <c r="R1107" s="18">
        <v>17673.25</v>
      </c>
      <c r="S1107" s="24">
        <v>0.16666666666666666</v>
      </c>
      <c r="T1107" s="18">
        <v>13036.33</v>
      </c>
      <c r="U1107" s="24">
        <v>0.12293843331965919</v>
      </c>
      <c r="V1107" s="12" cm="1">
        <f t="array" ref="V1107">SUMPRODUCT((B1107=$B:$B)*(M1107&lt;$M:$M))+1</f>
        <v>58</v>
      </c>
    </row>
    <row r="1108" spans="1:22" x14ac:dyDescent="0.2">
      <c r="A1108" s="14" t="str">
        <f t="shared" si="17"/>
        <v>2024Celia Pasillas2</v>
      </c>
      <c r="B1108" s="5">
        <v>2024</v>
      </c>
      <c r="C1108" s="6" t="s">
        <v>129</v>
      </c>
      <c r="D1108" s="6">
        <v>167223</v>
      </c>
      <c r="E1108" s="6" t="s">
        <v>132</v>
      </c>
      <c r="F1108" s="7">
        <v>1</v>
      </c>
      <c r="G1108" s="7">
        <v>1</v>
      </c>
      <c r="H1108" s="6" t="s">
        <v>31</v>
      </c>
      <c r="I1108" s="6" t="s">
        <v>25</v>
      </c>
      <c r="J1108" s="18">
        <v>112</v>
      </c>
      <c r="K1108" s="18">
        <v>432</v>
      </c>
      <c r="L1108" s="18">
        <v>1764</v>
      </c>
      <c r="M1108" s="18">
        <v>86924.419200000004</v>
      </c>
      <c r="N1108" s="18">
        <v>2</v>
      </c>
      <c r="O1108" s="18">
        <v>776.1108857142857</v>
      </c>
      <c r="P1108" s="21">
        <v>3.8571428571428572</v>
      </c>
      <c r="Q1108" s="21">
        <v>4.083333333333333</v>
      </c>
      <c r="R1108" s="18">
        <v>15830.419200000004</v>
      </c>
      <c r="S1108" s="24">
        <v>0.18211705462853414</v>
      </c>
      <c r="T1108" s="18">
        <v>12044.659200000004</v>
      </c>
      <c r="U1108" s="24">
        <v>0.1385647360183915</v>
      </c>
      <c r="V1108" s="12" cm="1">
        <f t="array" ref="V1108">SUMPRODUCT((B1108=$B:$B)*(M1108&lt;$M:$M))+1</f>
        <v>76</v>
      </c>
    </row>
    <row r="1109" spans="1:22" x14ac:dyDescent="0.2">
      <c r="A1109" s="14" t="str">
        <f t="shared" si="17"/>
        <v>2024Celia Pasillas3</v>
      </c>
      <c r="B1109" s="5">
        <v>2024</v>
      </c>
      <c r="C1109" s="6" t="s">
        <v>129</v>
      </c>
      <c r="D1109" s="6">
        <v>444410</v>
      </c>
      <c r="E1109" s="6" t="s">
        <v>133</v>
      </c>
      <c r="F1109" s="7">
        <v>1</v>
      </c>
      <c r="G1109" s="7">
        <v>1</v>
      </c>
      <c r="H1109" s="6" t="s">
        <v>31</v>
      </c>
      <c r="I1109" s="6" t="s">
        <v>29</v>
      </c>
      <c r="J1109" s="18">
        <v>117</v>
      </c>
      <c r="K1109" s="18">
        <v>401</v>
      </c>
      <c r="L1109" s="18">
        <v>1612</v>
      </c>
      <c r="M1109" s="18">
        <v>73251.2736</v>
      </c>
      <c r="N1109" s="18">
        <v>3</v>
      </c>
      <c r="O1109" s="18">
        <v>626.07926153846154</v>
      </c>
      <c r="P1109" s="21">
        <v>3.4273504273504272</v>
      </c>
      <c r="Q1109" s="21">
        <v>4.0199501246882789</v>
      </c>
      <c r="R1109" s="18">
        <v>15579.2736</v>
      </c>
      <c r="S1109" s="24">
        <v>0.21268263109079921</v>
      </c>
      <c r="T1109" s="18">
        <v>11673.553600000001</v>
      </c>
      <c r="U1109" s="24">
        <v>0.15936314860196507</v>
      </c>
      <c r="V1109" s="12" cm="1">
        <f t="array" ref="V1109">SUMPRODUCT((B1109=$B:$B)*(M1109&lt;$M:$M))+1</f>
        <v>90</v>
      </c>
    </row>
    <row r="1110" spans="1:22" x14ac:dyDescent="0.2">
      <c r="A1110" s="14" t="str">
        <f t="shared" si="17"/>
        <v>2024Celia Pasillas4</v>
      </c>
      <c r="B1110" s="5">
        <v>2024</v>
      </c>
      <c r="C1110" s="6" t="s">
        <v>129</v>
      </c>
      <c r="D1110" s="6">
        <v>524048</v>
      </c>
      <c r="E1110" s="6" t="s">
        <v>451</v>
      </c>
      <c r="F1110" s="7">
        <v>1</v>
      </c>
      <c r="G1110" s="7">
        <v>1</v>
      </c>
      <c r="H1110" s="6" t="s">
        <v>22</v>
      </c>
      <c r="I1110" s="6" t="s">
        <v>29</v>
      </c>
      <c r="J1110" s="18">
        <v>167</v>
      </c>
      <c r="K1110" s="18">
        <v>320</v>
      </c>
      <c r="L1110" s="18">
        <v>1349</v>
      </c>
      <c r="M1110" s="18">
        <v>63700.2</v>
      </c>
      <c r="N1110" s="18">
        <v>4</v>
      </c>
      <c r="O1110" s="18">
        <v>381.43832335329341</v>
      </c>
      <c r="P1110" s="21">
        <v>1.9161676646706587</v>
      </c>
      <c r="Q1110" s="21">
        <v>4.2156250000000002</v>
      </c>
      <c r="R1110" s="18">
        <v>10616.699999999997</v>
      </c>
      <c r="S1110" s="24">
        <v>0.16666666666666663</v>
      </c>
      <c r="T1110" s="18">
        <v>5289.0999999999967</v>
      </c>
      <c r="U1110" s="24">
        <v>8.3031136479948212E-2</v>
      </c>
      <c r="V1110" s="12" cm="1">
        <f t="array" ref="V1110">SUMPRODUCT((B1110=$B:$B)*(M1110&lt;$M:$M))+1</f>
        <v>109</v>
      </c>
    </row>
    <row r="1111" spans="1:22" x14ac:dyDescent="0.2">
      <c r="A1111" s="14" t="str">
        <f t="shared" si="17"/>
        <v>2024Celia Pasillas5</v>
      </c>
      <c r="B1111" s="5">
        <v>2024</v>
      </c>
      <c r="C1111" s="6" t="s">
        <v>129</v>
      </c>
      <c r="D1111" s="6">
        <v>481214</v>
      </c>
      <c r="E1111" s="6" t="s">
        <v>131</v>
      </c>
      <c r="F1111" s="7">
        <v>1</v>
      </c>
      <c r="G1111" s="7">
        <v>4</v>
      </c>
      <c r="H1111" s="6" t="s">
        <v>22</v>
      </c>
      <c r="I1111" s="6" t="s">
        <v>29</v>
      </c>
      <c r="J1111" s="18">
        <v>126</v>
      </c>
      <c r="K1111" s="18">
        <v>351</v>
      </c>
      <c r="L1111" s="18">
        <v>1283</v>
      </c>
      <c r="M1111" s="18">
        <v>61310.319000000003</v>
      </c>
      <c r="N1111" s="18">
        <v>5</v>
      </c>
      <c r="O1111" s="18">
        <v>486.58983333333333</v>
      </c>
      <c r="P1111" s="21">
        <v>2.7857142857142856</v>
      </c>
      <c r="Q1111" s="21">
        <v>3.6552706552706553</v>
      </c>
      <c r="R1111" s="18">
        <v>11460.319000000003</v>
      </c>
      <c r="S1111" s="24">
        <v>0.18692316704468628</v>
      </c>
      <c r="T1111" s="18">
        <v>7333.1590000000033</v>
      </c>
      <c r="U1111" s="24">
        <v>0.11960725567257288</v>
      </c>
      <c r="V1111" s="12" cm="1">
        <f t="array" ref="V1111">SUMPRODUCT((B1111=$B:$B)*(M1111&lt;$M:$M))+1</f>
        <v>117</v>
      </c>
    </row>
    <row r="1112" spans="1:22" x14ac:dyDescent="0.2">
      <c r="A1112" s="14" t="str">
        <f t="shared" si="17"/>
        <v>2024Celia Pasillas6</v>
      </c>
      <c r="B1112" s="5">
        <v>2024</v>
      </c>
      <c r="C1112" s="6" t="s">
        <v>129</v>
      </c>
      <c r="D1112" s="6">
        <v>247473</v>
      </c>
      <c r="E1112" s="6" t="s">
        <v>135</v>
      </c>
      <c r="F1112" s="7">
        <v>1</v>
      </c>
      <c r="G1112" s="7">
        <v>3</v>
      </c>
      <c r="H1112" s="6" t="s">
        <v>22</v>
      </c>
      <c r="I1112" s="6" t="s">
        <v>29</v>
      </c>
      <c r="J1112" s="18">
        <v>61</v>
      </c>
      <c r="K1112" s="18">
        <v>114</v>
      </c>
      <c r="L1112" s="18">
        <v>528</v>
      </c>
      <c r="M1112" s="18">
        <v>26058.038400000001</v>
      </c>
      <c r="N1112" s="18">
        <v>6</v>
      </c>
      <c r="O1112" s="18">
        <v>427.1809573770492</v>
      </c>
      <c r="P1112" s="21">
        <v>1.8688524590163935</v>
      </c>
      <c r="Q1112" s="21">
        <v>4.6315789473684212</v>
      </c>
      <c r="R1112" s="18">
        <v>5492.2884000000013</v>
      </c>
      <c r="S1112" s="24">
        <v>0.21077136796298532</v>
      </c>
      <c r="T1112" s="18">
        <v>3548.2884000000013</v>
      </c>
      <c r="U1112" s="24">
        <v>0.13616866878206768</v>
      </c>
      <c r="V1112" s="12" cm="1">
        <f t="array" ref="V1112">SUMPRODUCT((B1112=$B:$B)*(M1112&lt;$M:$M))+1</f>
        <v>195</v>
      </c>
    </row>
    <row r="1113" spans="1:22" x14ac:dyDescent="0.2">
      <c r="A1113" s="14" t="str">
        <f t="shared" si="17"/>
        <v>2024Celia Pasillas7</v>
      </c>
      <c r="B1113" s="5">
        <v>2024</v>
      </c>
      <c r="C1113" s="6" t="s">
        <v>129</v>
      </c>
      <c r="D1113" s="6">
        <v>798176</v>
      </c>
      <c r="E1113" s="6" t="s">
        <v>139</v>
      </c>
      <c r="F1113" s="7">
        <v>1</v>
      </c>
      <c r="G1113" s="7">
        <v>1</v>
      </c>
      <c r="H1113" s="6" t="s">
        <v>31</v>
      </c>
      <c r="I1113" s="6" t="s">
        <v>29</v>
      </c>
      <c r="J1113" s="18">
        <v>18</v>
      </c>
      <c r="K1113" s="18">
        <v>86</v>
      </c>
      <c r="L1113" s="18">
        <v>394</v>
      </c>
      <c r="M1113" s="18">
        <v>17133</v>
      </c>
      <c r="N1113" s="18">
        <v>7</v>
      </c>
      <c r="O1113" s="18">
        <v>951.83333333333337</v>
      </c>
      <c r="P1113" s="21">
        <v>4.7777777777777777</v>
      </c>
      <c r="Q1113" s="21">
        <v>4.5813953488372094</v>
      </c>
      <c r="R1113" s="18">
        <v>2855.5</v>
      </c>
      <c r="S1113" s="24">
        <v>0.16666666666666666</v>
      </c>
      <c r="T1113" s="18">
        <v>2231.9</v>
      </c>
      <c r="U1113" s="24">
        <v>0.13026907138271174</v>
      </c>
      <c r="V1113" s="12" cm="1">
        <f t="array" ref="V1113">SUMPRODUCT((B1113=$B:$B)*(M1113&lt;$M:$M))+1</f>
        <v>236</v>
      </c>
    </row>
    <row r="1114" spans="1:22" x14ac:dyDescent="0.2">
      <c r="A1114" s="14" t="str">
        <f t="shared" si="17"/>
        <v>2024Celia Pasillas8</v>
      </c>
      <c r="B1114" s="5">
        <v>2024</v>
      </c>
      <c r="C1114" s="6" t="s">
        <v>129</v>
      </c>
      <c r="D1114" s="6">
        <v>888162</v>
      </c>
      <c r="E1114" s="6" t="s">
        <v>138</v>
      </c>
      <c r="F1114" s="7">
        <v>1</v>
      </c>
      <c r="G1114" s="7">
        <v>1</v>
      </c>
      <c r="H1114" s="6" t="s">
        <v>31</v>
      </c>
      <c r="I1114" s="6" t="s">
        <v>34</v>
      </c>
      <c r="J1114" s="18">
        <v>17</v>
      </c>
      <c r="K1114" s="18">
        <v>56</v>
      </c>
      <c r="L1114" s="18">
        <v>135</v>
      </c>
      <c r="M1114" s="18">
        <v>6558.3609999999999</v>
      </c>
      <c r="N1114" s="18">
        <v>8</v>
      </c>
      <c r="O1114" s="18">
        <v>385.7859411764706</v>
      </c>
      <c r="P1114" s="21">
        <v>3.2941176470588234</v>
      </c>
      <c r="Q1114" s="21">
        <v>2.4107142857142856</v>
      </c>
      <c r="R1114" s="18">
        <v>1787.1109999999999</v>
      </c>
      <c r="S1114" s="24">
        <v>0.27249353916321467</v>
      </c>
      <c r="T1114" s="18">
        <v>1222.0709999999999</v>
      </c>
      <c r="U1114" s="24">
        <v>0.18633786703720639</v>
      </c>
      <c r="V1114" s="12" cm="1">
        <f t="array" ref="V1114">SUMPRODUCT((B1114=$B:$B)*(M1114&lt;$M:$M))+1</f>
        <v>372</v>
      </c>
    </row>
    <row r="1115" spans="1:22" x14ac:dyDescent="0.2">
      <c r="A1115" s="14" t="str">
        <f t="shared" si="17"/>
        <v>2024Celia Pasillas9</v>
      </c>
      <c r="B1115" s="5">
        <v>2024</v>
      </c>
      <c r="C1115" s="6" t="s">
        <v>129</v>
      </c>
      <c r="D1115" s="6">
        <v>622601</v>
      </c>
      <c r="E1115" s="6" t="s">
        <v>493</v>
      </c>
      <c r="F1115" s="7">
        <v>1</v>
      </c>
      <c r="G1115" s="7">
        <v>1</v>
      </c>
      <c r="H1115" s="6" t="s">
        <v>31</v>
      </c>
      <c r="I1115" s="6" t="s">
        <v>34</v>
      </c>
      <c r="J1115" s="18">
        <v>15</v>
      </c>
      <c r="K1115" s="18">
        <v>32</v>
      </c>
      <c r="L1115" s="18">
        <v>112</v>
      </c>
      <c r="M1115" s="18">
        <v>4933.4912000000004</v>
      </c>
      <c r="N1115" s="18">
        <v>9</v>
      </c>
      <c r="O1115" s="18">
        <v>328.89941333333337</v>
      </c>
      <c r="P1115" s="21">
        <v>2.1333333333333333</v>
      </c>
      <c r="Q1115" s="21">
        <v>3.5</v>
      </c>
      <c r="R1115" s="18">
        <v>1148.7412000000004</v>
      </c>
      <c r="S1115" s="24">
        <v>0.23284549489010953</v>
      </c>
      <c r="T1115" s="18">
        <v>666.74120000000039</v>
      </c>
      <c r="U1115" s="24">
        <v>0.13514591857384894</v>
      </c>
      <c r="V1115" s="12" cm="1">
        <f t="array" ref="V1115">SUMPRODUCT((B1115=$B:$B)*(M1115&lt;$M:$M))+1</f>
        <v>403</v>
      </c>
    </row>
    <row r="1116" spans="1:22" x14ac:dyDescent="0.2">
      <c r="A1116" s="14" t="str">
        <f t="shared" si="17"/>
        <v>2024Celia Pasillas10</v>
      </c>
      <c r="B1116" s="5">
        <v>2024</v>
      </c>
      <c r="C1116" s="6" t="s">
        <v>129</v>
      </c>
      <c r="D1116" s="6">
        <v>739560</v>
      </c>
      <c r="E1116" s="6" t="s">
        <v>140</v>
      </c>
      <c r="F1116" s="7">
        <v>1</v>
      </c>
      <c r="G1116" s="7">
        <v>1</v>
      </c>
      <c r="H1116" s="6" t="s">
        <v>31</v>
      </c>
      <c r="I1116" s="6" t="s">
        <v>34</v>
      </c>
      <c r="J1116" s="18">
        <v>9</v>
      </c>
      <c r="K1116" s="18">
        <v>18</v>
      </c>
      <c r="L1116" s="18">
        <v>72</v>
      </c>
      <c r="M1116" s="18">
        <v>2896.8</v>
      </c>
      <c r="N1116" s="18">
        <v>10</v>
      </c>
      <c r="O1116" s="18">
        <v>321.86666666666667</v>
      </c>
      <c r="P1116" s="21">
        <v>2</v>
      </c>
      <c r="Q1116" s="21">
        <v>4</v>
      </c>
      <c r="R1116" s="18">
        <v>482.80000000000018</v>
      </c>
      <c r="S1116" s="24">
        <v>0.16666666666666671</v>
      </c>
      <c r="T1116" s="18">
        <v>194.80000000000018</v>
      </c>
      <c r="U1116" s="24">
        <v>6.7246616956641872E-2</v>
      </c>
      <c r="V1116" s="12" cm="1">
        <f t="array" ref="V1116">SUMPRODUCT((B1116=$B:$B)*(M1116&lt;$M:$M))+1</f>
        <v>455</v>
      </c>
    </row>
    <row r="1117" spans="1:22" x14ac:dyDescent="0.2">
      <c r="A1117" s="14" t="str">
        <f t="shared" si="17"/>
        <v>2024Claudia Schwartz1</v>
      </c>
      <c r="B1117" s="5">
        <v>2024</v>
      </c>
      <c r="C1117" s="6" t="s">
        <v>141</v>
      </c>
      <c r="D1117" s="6">
        <v>126747</v>
      </c>
      <c r="E1117" s="6" t="s">
        <v>143</v>
      </c>
      <c r="F1117" s="7">
        <v>3</v>
      </c>
      <c r="G1117" s="7">
        <v>3</v>
      </c>
      <c r="H1117" s="6" t="s">
        <v>31</v>
      </c>
      <c r="I1117" s="6" t="s">
        <v>29</v>
      </c>
      <c r="J1117" s="18">
        <v>45</v>
      </c>
      <c r="K1117" s="18">
        <v>127</v>
      </c>
      <c r="L1117" s="18">
        <v>653</v>
      </c>
      <c r="M1117" s="18">
        <v>34364.375999999997</v>
      </c>
      <c r="N1117" s="18">
        <v>1</v>
      </c>
      <c r="O1117" s="18">
        <v>763.65279999999996</v>
      </c>
      <c r="P1117" s="21">
        <v>2.8222222222222224</v>
      </c>
      <c r="Q1117" s="21">
        <v>5.1417322834645667</v>
      </c>
      <c r="R1117" s="18">
        <v>11098.125999999997</v>
      </c>
      <c r="S1117" s="24">
        <v>0.32295438741561894</v>
      </c>
      <c r="T1117" s="18">
        <v>9566.1759999999958</v>
      </c>
      <c r="U1117" s="24">
        <v>0.27837479138279703</v>
      </c>
      <c r="V1117" s="12" cm="1">
        <f t="array" ref="V1117">SUMPRODUCT((B1117=$B:$B)*(M1117&lt;$M:$M))+1</f>
        <v>175</v>
      </c>
    </row>
    <row r="1118" spans="1:22" x14ac:dyDescent="0.2">
      <c r="A1118" s="14" t="str">
        <f t="shared" si="17"/>
        <v>2024Claudia Schwartz2</v>
      </c>
      <c r="B1118" s="5">
        <v>2024</v>
      </c>
      <c r="C1118" s="6" t="s">
        <v>141</v>
      </c>
      <c r="D1118" s="6">
        <v>117127</v>
      </c>
      <c r="E1118" s="6" t="s">
        <v>144</v>
      </c>
      <c r="F1118" s="7">
        <v>3</v>
      </c>
      <c r="G1118" s="7">
        <v>3</v>
      </c>
      <c r="H1118" s="6" t="s">
        <v>31</v>
      </c>
      <c r="I1118" s="6" t="s">
        <v>29</v>
      </c>
      <c r="J1118" s="18">
        <v>26</v>
      </c>
      <c r="K1118" s="18">
        <v>75</v>
      </c>
      <c r="L1118" s="18">
        <v>412</v>
      </c>
      <c r="M1118" s="18">
        <v>20844.704000000002</v>
      </c>
      <c r="N1118" s="18">
        <v>2</v>
      </c>
      <c r="O1118" s="18">
        <v>801.71938461538468</v>
      </c>
      <c r="P1118" s="21">
        <v>2.8846153846153846</v>
      </c>
      <c r="Q1118" s="21">
        <v>5.4933333333333332</v>
      </c>
      <c r="R1118" s="18">
        <v>7461.7040000000015</v>
      </c>
      <c r="S1118" s="24">
        <v>0.35796641679344554</v>
      </c>
      <c r="T1118" s="18">
        <v>6573.7540000000017</v>
      </c>
      <c r="U1118" s="24">
        <v>0.31536806663217676</v>
      </c>
      <c r="V1118" s="12" cm="1">
        <f t="array" ref="V1118">SUMPRODUCT((B1118=$B:$B)*(M1118&lt;$M:$M))+1</f>
        <v>215</v>
      </c>
    </row>
    <row r="1119" spans="1:22" x14ac:dyDescent="0.2">
      <c r="A1119" s="14" t="str">
        <f t="shared" si="17"/>
        <v>2024Claudia Schwartz3</v>
      </c>
      <c r="B1119" s="5">
        <v>2024</v>
      </c>
      <c r="C1119" s="6" t="s">
        <v>141</v>
      </c>
      <c r="D1119" s="6">
        <v>493267</v>
      </c>
      <c r="E1119" s="6" t="s">
        <v>462</v>
      </c>
      <c r="F1119" s="7">
        <v>3</v>
      </c>
      <c r="G1119" s="7">
        <v>3</v>
      </c>
      <c r="H1119" s="6" t="s">
        <v>31</v>
      </c>
      <c r="I1119" s="6" t="s">
        <v>29</v>
      </c>
      <c r="J1119" s="18">
        <v>37</v>
      </c>
      <c r="K1119" s="18">
        <v>94</v>
      </c>
      <c r="L1119" s="18">
        <v>405</v>
      </c>
      <c r="M1119" s="18">
        <v>18942.36</v>
      </c>
      <c r="N1119" s="18">
        <v>3</v>
      </c>
      <c r="O1119" s="18">
        <v>511.95567567567571</v>
      </c>
      <c r="P1119" s="21">
        <v>2.5405405405405403</v>
      </c>
      <c r="Q1119" s="21">
        <v>4.3085106382978724</v>
      </c>
      <c r="R1119" s="18">
        <v>6315.1100000000006</v>
      </c>
      <c r="S1119" s="24">
        <v>0.33338559714840182</v>
      </c>
      <c r="T1119" s="18">
        <v>5066.9100000000008</v>
      </c>
      <c r="U1119" s="24">
        <v>0.26749095677624124</v>
      </c>
      <c r="V1119" s="12" cm="1">
        <f t="array" ref="V1119">SUMPRODUCT((B1119=$B:$B)*(M1119&lt;$M:$M))+1</f>
        <v>223</v>
      </c>
    </row>
    <row r="1120" spans="1:22" x14ac:dyDescent="0.2">
      <c r="A1120" s="14" t="str">
        <f t="shared" si="17"/>
        <v>2024Claudia Schwartz4</v>
      </c>
      <c r="B1120" s="5">
        <v>2024</v>
      </c>
      <c r="C1120" s="6" t="s">
        <v>141</v>
      </c>
      <c r="D1120" s="6">
        <v>713162</v>
      </c>
      <c r="E1120" s="6" t="s">
        <v>54</v>
      </c>
      <c r="F1120" s="7">
        <v>3</v>
      </c>
      <c r="G1120" s="7">
        <v>6</v>
      </c>
      <c r="H1120" s="6" t="s">
        <v>22</v>
      </c>
      <c r="I1120" s="6" t="s">
        <v>34</v>
      </c>
      <c r="J1120" s="18">
        <v>44</v>
      </c>
      <c r="K1120" s="18">
        <v>85</v>
      </c>
      <c r="L1120" s="18">
        <v>271</v>
      </c>
      <c r="M1120" s="18">
        <v>14857.031999999999</v>
      </c>
      <c r="N1120" s="18">
        <v>4</v>
      </c>
      <c r="O1120" s="18">
        <v>337.65981818181814</v>
      </c>
      <c r="P1120" s="21">
        <v>1.9318181818181819</v>
      </c>
      <c r="Q1120" s="21">
        <v>3.1882352941176473</v>
      </c>
      <c r="R1120" s="18">
        <v>4852.5319999999992</v>
      </c>
      <c r="S1120" s="24">
        <v>0.32661516782086752</v>
      </c>
      <c r="T1120" s="18">
        <v>3395.0319999999992</v>
      </c>
      <c r="U1120" s="24">
        <v>0.2285134742928466</v>
      </c>
      <c r="V1120" s="12" cm="1">
        <f t="array" ref="V1120">SUMPRODUCT((B1120=$B:$B)*(M1120&lt;$M:$M))+1</f>
        <v>248</v>
      </c>
    </row>
    <row r="1121" spans="1:22" x14ac:dyDescent="0.2">
      <c r="A1121" s="14" t="str">
        <f t="shared" si="17"/>
        <v>2024Claudia Schwartz5</v>
      </c>
      <c r="B1121" s="5">
        <v>2024</v>
      </c>
      <c r="C1121" s="6" t="s">
        <v>141</v>
      </c>
      <c r="D1121" s="6">
        <v>469339</v>
      </c>
      <c r="E1121" s="6" t="s">
        <v>146</v>
      </c>
      <c r="F1121" s="7">
        <v>3</v>
      </c>
      <c r="G1121" s="7">
        <v>3</v>
      </c>
      <c r="H1121" s="6" t="s">
        <v>22</v>
      </c>
      <c r="I1121" s="6" t="s">
        <v>34</v>
      </c>
      <c r="J1121" s="18">
        <v>34</v>
      </c>
      <c r="K1121" s="18">
        <v>100</v>
      </c>
      <c r="L1121" s="18">
        <v>314</v>
      </c>
      <c r="M1121" s="18">
        <v>14635.888000000001</v>
      </c>
      <c r="N1121" s="18">
        <v>5</v>
      </c>
      <c r="O1121" s="18">
        <v>430.4672941176471</v>
      </c>
      <c r="P1121" s="21">
        <v>2.9411764705882355</v>
      </c>
      <c r="Q1121" s="21">
        <v>3.14</v>
      </c>
      <c r="R1121" s="18">
        <v>4374.3880000000008</v>
      </c>
      <c r="S1121" s="24">
        <v>0.29888094251609471</v>
      </c>
      <c r="T1121" s="18">
        <v>3212.0380000000009</v>
      </c>
      <c r="U1121" s="24">
        <v>0.21946314429298727</v>
      </c>
      <c r="V1121" s="12" cm="1">
        <f t="array" ref="V1121">SUMPRODUCT((B1121=$B:$B)*(M1121&lt;$M:$M))+1</f>
        <v>251</v>
      </c>
    </row>
    <row r="1122" spans="1:22" x14ac:dyDescent="0.2">
      <c r="A1122" s="14" t="str">
        <f t="shared" si="17"/>
        <v>2024Claudia Schwartz6</v>
      </c>
      <c r="B1122" s="5">
        <v>2024</v>
      </c>
      <c r="C1122" s="6" t="s">
        <v>141</v>
      </c>
      <c r="D1122" s="6">
        <v>136833</v>
      </c>
      <c r="E1122" s="6" t="s">
        <v>149</v>
      </c>
      <c r="F1122" s="7">
        <v>3</v>
      </c>
      <c r="G1122" s="7">
        <v>3</v>
      </c>
      <c r="H1122" s="6" t="s">
        <v>31</v>
      </c>
      <c r="I1122" s="6" t="s">
        <v>34</v>
      </c>
      <c r="J1122" s="18">
        <v>48</v>
      </c>
      <c r="K1122" s="18">
        <v>105</v>
      </c>
      <c r="L1122" s="18">
        <v>274</v>
      </c>
      <c r="M1122" s="18">
        <v>13206.608</v>
      </c>
      <c r="N1122" s="18">
        <v>6</v>
      </c>
      <c r="O1122" s="18">
        <v>275.13766666666669</v>
      </c>
      <c r="P1122" s="21">
        <v>2.1875</v>
      </c>
      <c r="Q1122" s="21">
        <v>2.6095238095238096</v>
      </c>
      <c r="R1122" s="18">
        <v>4241.6080000000002</v>
      </c>
      <c r="S1122" s="24">
        <v>0.32117315816445829</v>
      </c>
      <c r="T1122" s="18">
        <v>2639.2080000000001</v>
      </c>
      <c r="U1122" s="24">
        <v>0.19983995890542069</v>
      </c>
      <c r="V1122" s="12" cm="1">
        <f t="array" ref="V1122">SUMPRODUCT((B1122=$B:$B)*(M1122&lt;$M:$M))+1</f>
        <v>258</v>
      </c>
    </row>
    <row r="1123" spans="1:22" x14ac:dyDescent="0.2">
      <c r="A1123" s="14" t="str">
        <f t="shared" si="17"/>
        <v>2024Claudia Schwartz7</v>
      </c>
      <c r="B1123" s="5">
        <v>2024</v>
      </c>
      <c r="C1123" s="6" t="s">
        <v>141</v>
      </c>
      <c r="D1123" s="6">
        <v>812659</v>
      </c>
      <c r="E1123" s="6" t="s">
        <v>151</v>
      </c>
      <c r="F1123" s="7">
        <v>3</v>
      </c>
      <c r="G1123" s="7">
        <v>3</v>
      </c>
      <c r="H1123" s="6" t="s">
        <v>31</v>
      </c>
      <c r="I1123" s="6" t="s">
        <v>34</v>
      </c>
      <c r="J1123" s="18">
        <v>48</v>
      </c>
      <c r="K1123" s="18">
        <v>75</v>
      </c>
      <c r="L1123" s="18">
        <v>234</v>
      </c>
      <c r="M1123" s="18">
        <v>12956.528</v>
      </c>
      <c r="N1123" s="18">
        <v>7</v>
      </c>
      <c r="O1123" s="18">
        <v>269.92766666666665</v>
      </c>
      <c r="P1123" s="21">
        <v>1.5625</v>
      </c>
      <c r="Q1123" s="21">
        <v>3.12</v>
      </c>
      <c r="R1123" s="18">
        <v>3568.2780000000002</v>
      </c>
      <c r="S1123" s="24">
        <v>0.27540387363034297</v>
      </c>
      <c r="T1123" s="18">
        <v>1997.7780000000002</v>
      </c>
      <c r="U1123" s="24">
        <v>0.15419084495475949</v>
      </c>
      <c r="V1123" s="12" cm="1">
        <f t="array" ref="V1123">SUMPRODUCT((B1123=$B:$B)*(M1123&lt;$M:$M))+1</f>
        <v>262</v>
      </c>
    </row>
    <row r="1124" spans="1:22" x14ac:dyDescent="0.2">
      <c r="A1124" s="14" t="str">
        <f t="shared" si="17"/>
        <v>2024Claudia Schwartz8</v>
      </c>
      <c r="B1124" s="5">
        <v>2024</v>
      </c>
      <c r="C1124" s="6" t="s">
        <v>141</v>
      </c>
      <c r="D1124" s="6">
        <v>589473</v>
      </c>
      <c r="E1124" s="6" t="s">
        <v>145</v>
      </c>
      <c r="F1124" s="7">
        <v>3</v>
      </c>
      <c r="G1124" s="7">
        <v>3</v>
      </c>
      <c r="H1124" s="6" t="s">
        <v>31</v>
      </c>
      <c r="I1124" s="6" t="s">
        <v>34</v>
      </c>
      <c r="J1124" s="18">
        <v>30</v>
      </c>
      <c r="K1124" s="18">
        <v>70</v>
      </c>
      <c r="L1124" s="18">
        <v>219</v>
      </c>
      <c r="M1124" s="18">
        <v>12191.048000000001</v>
      </c>
      <c r="N1124" s="18">
        <v>8</v>
      </c>
      <c r="O1124" s="18">
        <v>406.36826666666667</v>
      </c>
      <c r="P1124" s="21">
        <v>2.3333333333333335</v>
      </c>
      <c r="Q1124" s="21">
        <v>3.1285714285714286</v>
      </c>
      <c r="R1124" s="18">
        <v>3454.0480000000007</v>
      </c>
      <c r="S1124" s="24">
        <v>0.28332658521236243</v>
      </c>
      <c r="T1124" s="18">
        <v>2448.1480000000006</v>
      </c>
      <c r="U1124" s="24">
        <v>0.20081522113603362</v>
      </c>
      <c r="V1124" s="12" cm="1">
        <f t="array" ref="V1124">SUMPRODUCT((B1124=$B:$B)*(M1124&lt;$M:$M))+1</f>
        <v>274</v>
      </c>
    </row>
    <row r="1125" spans="1:22" x14ac:dyDescent="0.2">
      <c r="A1125" s="14" t="str">
        <f t="shared" si="17"/>
        <v>2024Claudia Schwartz9</v>
      </c>
      <c r="B1125" s="5">
        <v>2024</v>
      </c>
      <c r="C1125" s="6" t="s">
        <v>141</v>
      </c>
      <c r="D1125" s="6">
        <v>952514</v>
      </c>
      <c r="E1125" s="6" t="s">
        <v>153</v>
      </c>
      <c r="F1125" s="7">
        <v>3</v>
      </c>
      <c r="G1125" s="7">
        <v>3</v>
      </c>
      <c r="H1125" s="6" t="s">
        <v>31</v>
      </c>
      <c r="I1125" s="6" t="s">
        <v>34</v>
      </c>
      <c r="J1125" s="18">
        <v>45</v>
      </c>
      <c r="K1125" s="18">
        <v>72</v>
      </c>
      <c r="L1125" s="18">
        <v>228</v>
      </c>
      <c r="M1125" s="18">
        <v>10771.776</v>
      </c>
      <c r="N1125" s="18">
        <v>9</v>
      </c>
      <c r="O1125" s="18">
        <v>239.37279999999998</v>
      </c>
      <c r="P1125" s="21">
        <v>1.6</v>
      </c>
      <c r="Q1125" s="21">
        <v>3.1666666666666665</v>
      </c>
      <c r="R1125" s="18">
        <v>3282.2759999999998</v>
      </c>
      <c r="S1125" s="24">
        <v>0.304710755218081</v>
      </c>
      <c r="T1125" s="18">
        <v>1808.0759999999998</v>
      </c>
      <c r="U1125" s="24">
        <v>0.16785310054720778</v>
      </c>
      <c r="V1125" s="12" cm="1">
        <f t="array" ref="V1125">SUMPRODUCT((B1125=$B:$B)*(M1125&lt;$M:$M))+1</f>
        <v>288</v>
      </c>
    </row>
    <row r="1126" spans="1:22" x14ac:dyDescent="0.2">
      <c r="A1126" s="14" t="str">
        <f t="shared" si="17"/>
        <v>2024Claudia Schwartz10</v>
      </c>
      <c r="B1126" s="5">
        <v>2024</v>
      </c>
      <c r="C1126" s="6" t="s">
        <v>141</v>
      </c>
      <c r="D1126" s="6">
        <v>586197</v>
      </c>
      <c r="E1126" s="6" t="s">
        <v>160</v>
      </c>
      <c r="F1126" s="7">
        <v>3</v>
      </c>
      <c r="G1126" s="7">
        <v>3</v>
      </c>
      <c r="H1126" s="6" t="s">
        <v>31</v>
      </c>
      <c r="I1126" s="6" t="s">
        <v>34</v>
      </c>
      <c r="J1126" s="18">
        <v>41</v>
      </c>
      <c r="K1126" s="18">
        <v>59</v>
      </c>
      <c r="L1126" s="18">
        <v>176</v>
      </c>
      <c r="M1126" s="18">
        <v>9356.1919999999991</v>
      </c>
      <c r="N1126" s="18">
        <v>10</v>
      </c>
      <c r="O1126" s="18">
        <v>228.19980487804875</v>
      </c>
      <c r="P1126" s="21">
        <v>1.4390243902439024</v>
      </c>
      <c r="Q1126" s="21">
        <v>2.9830508474576272</v>
      </c>
      <c r="R1126" s="18">
        <v>2237.4419999999991</v>
      </c>
      <c r="S1126" s="24">
        <v>0.23914023996087289</v>
      </c>
      <c r="T1126" s="18">
        <v>901.54199999999901</v>
      </c>
      <c r="U1126" s="24">
        <v>9.6357791716971938E-2</v>
      </c>
      <c r="V1126" s="12" cm="1">
        <f t="array" ref="V1126">SUMPRODUCT((B1126=$B:$B)*(M1126&lt;$M:$M))+1</f>
        <v>313</v>
      </c>
    </row>
    <row r="1127" spans="1:22" x14ac:dyDescent="0.2">
      <c r="A1127" s="14" t="str">
        <f t="shared" si="17"/>
        <v>2024Claudia Schwartz11</v>
      </c>
      <c r="B1127" s="5">
        <v>2024</v>
      </c>
      <c r="C1127" s="6" t="s">
        <v>141</v>
      </c>
      <c r="D1127" s="6">
        <v>665540</v>
      </c>
      <c r="E1127" s="6" t="s">
        <v>154</v>
      </c>
      <c r="F1127" s="7">
        <v>3</v>
      </c>
      <c r="G1127" s="7">
        <v>3</v>
      </c>
      <c r="H1127" s="6" t="s">
        <v>31</v>
      </c>
      <c r="I1127" s="6" t="s">
        <v>34</v>
      </c>
      <c r="J1127" s="18">
        <v>62</v>
      </c>
      <c r="K1127" s="18">
        <v>71</v>
      </c>
      <c r="L1127" s="18">
        <v>161</v>
      </c>
      <c r="M1127" s="18">
        <v>9171.5120000000006</v>
      </c>
      <c r="N1127" s="18">
        <v>11</v>
      </c>
      <c r="O1127" s="18">
        <v>147.92761290322582</v>
      </c>
      <c r="P1127" s="21">
        <v>1.1451612903225807</v>
      </c>
      <c r="Q1127" s="21">
        <v>2.267605633802817</v>
      </c>
      <c r="R1127" s="18">
        <v>3019.5120000000006</v>
      </c>
      <c r="S1127" s="24">
        <v>0.32922728553372665</v>
      </c>
      <c r="T1127" s="18">
        <v>1019.4120000000007</v>
      </c>
      <c r="U1127" s="24">
        <v>0.11114983003892931</v>
      </c>
      <c r="V1127" s="12" cm="1">
        <f t="array" ref="V1127">SUMPRODUCT((B1127=$B:$B)*(M1127&lt;$M:$M))+1</f>
        <v>319</v>
      </c>
    </row>
    <row r="1128" spans="1:22" x14ac:dyDescent="0.2">
      <c r="A1128" s="14" t="str">
        <f t="shared" si="17"/>
        <v>2024Claudia Schwartz12</v>
      </c>
      <c r="B1128" s="5">
        <v>2024</v>
      </c>
      <c r="C1128" s="6" t="s">
        <v>141</v>
      </c>
      <c r="D1128" s="6">
        <v>652151</v>
      </c>
      <c r="E1128" s="6" t="s">
        <v>91</v>
      </c>
      <c r="F1128" s="7">
        <v>3</v>
      </c>
      <c r="G1128" s="7">
        <v>4</v>
      </c>
      <c r="H1128" s="6" t="s">
        <v>22</v>
      </c>
      <c r="I1128" s="6" t="s">
        <v>34</v>
      </c>
      <c r="J1128" s="18">
        <v>43</v>
      </c>
      <c r="K1128" s="18">
        <v>95</v>
      </c>
      <c r="L1128" s="18">
        <v>259</v>
      </c>
      <c r="M1128" s="18">
        <v>9056.5254999999997</v>
      </c>
      <c r="N1128" s="18">
        <v>12</v>
      </c>
      <c r="O1128" s="18">
        <v>210.61687209302326</v>
      </c>
      <c r="P1128" s="21">
        <v>2.2093023255813953</v>
      </c>
      <c r="Q1128" s="21">
        <v>2.7263157894736842</v>
      </c>
      <c r="R1128" s="18">
        <v>107.77549999999974</v>
      </c>
      <c r="S1128" s="24">
        <v>1.1900314309278955E-2</v>
      </c>
      <c r="T1128" s="18">
        <v>-1329.1745000000003</v>
      </c>
      <c r="U1128" s="24">
        <v>-0.1467642861492523</v>
      </c>
      <c r="V1128" s="12" cm="1">
        <f t="array" ref="V1128">SUMPRODUCT((B1128=$B:$B)*(M1128&lt;$M:$M))+1</f>
        <v>321</v>
      </c>
    </row>
    <row r="1129" spans="1:22" x14ac:dyDescent="0.2">
      <c r="A1129" s="14" t="str">
        <f t="shared" si="17"/>
        <v>2024Claudia Schwartz13</v>
      </c>
      <c r="B1129" s="5">
        <v>2024</v>
      </c>
      <c r="C1129" s="6" t="s">
        <v>141</v>
      </c>
      <c r="D1129" s="6">
        <v>913384</v>
      </c>
      <c r="E1129" s="6" t="s">
        <v>152</v>
      </c>
      <c r="F1129" s="7">
        <v>3</v>
      </c>
      <c r="G1129" s="7">
        <v>3</v>
      </c>
      <c r="H1129" s="6" t="s">
        <v>22</v>
      </c>
      <c r="I1129" s="6" t="s">
        <v>34</v>
      </c>
      <c r="J1129" s="18">
        <v>30</v>
      </c>
      <c r="K1129" s="18">
        <v>76</v>
      </c>
      <c r="L1129" s="18">
        <v>188</v>
      </c>
      <c r="M1129" s="18">
        <v>8757.6959999999999</v>
      </c>
      <c r="N1129" s="18">
        <v>13</v>
      </c>
      <c r="O1129" s="18">
        <v>291.92320000000001</v>
      </c>
      <c r="P1129" s="21">
        <v>2.5333333333333332</v>
      </c>
      <c r="Q1129" s="21">
        <v>2.4736842105263159</v>
      </c>
      <c r="R1129" s="18">
        <v>2909.4459999999999</v>
      </c>
      <c r="S1129" s="24">
        <v>0.33221591614963569</v>
      </c>
      <c r="T1129" s="18">
        <v>1896.9459999999999</v>
      </c>
      <c r="U1129" s="24">
        <v>0.21660331667141677</v>
      </c>
      <c r="V1129" s="12" cm="1">
        <f t="array" ref="V1129">SUMPRODUCT((B1129=$B:$B)*(M1129&lt;$M:$M))+1</f>
        <v>329</v>
      </c>
    </row>
    <row r="1130" spans="1:22" x14ac:dyDescent="0.2">
      <c r="A1130" s="14" t="str">
        <f t="shared" si="17"/>
        <v>2024Claudia Schwartz14</v>
      </c>
      <c r="B1130" s="5">
        <v>2024</v>
      </c>
      <c r="C1130" s="6" t="s">
        <v>141</v>
      </c>
      <c r="D1130" s="6">
        <v>251781</v>
      </c>
      <c r="E1130" s="6" t="s">
        <v>148</v>
      </c>
      <c r="F1130" s="7">
        <v>3</v>
      </c>
      <c r="G1130" s="7">
        <v>3</v>
      </c>
      <c r="H1130" s="6" t="s">
        <v>31</v>
      </c>
      <c r="I1130" s="6" t="s">
        <v>34</v>
      </c>
      <c r="J1130" s="18">
        <v>27</v>
      </c>
      <c r="K1130" s="18">
        <v>63</v>
      </c>
      <c r="L1130" s="18">
        <v>162</v>
      </c>
      <c r="M1130" s="18">
        <v>8669.9040000000005</v>
      </c>
      <c r="N1130" s="18">
        <v>14</v>
      </c>
      <c r="O1130" s="18">
        <v>321.10755555555556</v>
      </c>
      <c r="P1130" s="21">
        <v>2.3333333333333335</v>
      </c>
      <c r="Q1130" s="21">
        <v>2.5714285714285716</v>
      </c>
      <c r="R1130" s="18">
        <v>2567.9040000000005</v>
      </c>
      <c r="S1130" s="24">
        <v>0.29618597852986611</v>
      </c>
      <c r="T1130" s="18">
        <v>1661.6040000000005</v>
      </c>
      <c r="U1130" s="24">
        <v>0.19165194908732558</v>
      </c>
      <c r="V1130" s="12" cm="1">
        <f t="array" ref="V1130">SUMPRODUCT((B1130=$B:$B)*(M1130&lt;$M:$M))+1</f>
        <v>331</v>
      </c>
    </row>
    <row r="1131" spans="1:22" x14ac:dyDescent="0.2">
      <c r="A1131" s="14" t="str">
        <f t="shared" si="17"/>
        <v>2024Claudia Schwartz15</v>
      </c>
      <c r="B1131" s="5">
        <v>2024</v>
      </c>
      <c r="C1131" s="6" t="s">
        <v>141</v>
      </c>
      <c r="D1131" s="6">
        <v>484340</v>
      </c>
      <c r="E1131" s="6" t="s">
        <v>157</v>
      </c>
      <c r="F1131" s="7">
        <v>3</v>
      </c>
      <c r="G1131" s="7">
        <v>3</v>
      </c>
      <c r="H1131" s="6" t="s">
        <v>31</v>
      </c>
      <c r="I1131" s="6" t="s">
        <v>34</v>
      </c>
      <c r="J1131" s="18">
        <v>18</v>
      </c>
      <c r="K1131" s="18">
        <v>39</v>
      </c>
      <c r="L1131" s="18">
        <v>151</v>
      </c>
      <c r="M1131" s="18">
        <v>8524.3919999999998</v>
      </c>
      <c r="N1131" s="18">
        <v>15</v>
      </c>
      <c r="O1131" s="18">
        <v>473.57733333333334</v>
      </c>
      <c r="P1131" s="21">
        <v>2.1666666666666665</v>
      </c>
      <c r="Q1131" s="21">
        <v>3.8717948717948718</v>
      </c>
      <c r="R1131" s="18">
        <v>2389.1419999999998</v>
      </c>
      <c r="S1131" s="24">
        <v>0.28027124984397711</v>
      </c>
      <c r="T1131" s="18">
        <v>1788.2419999999997</v>
      </c>
      <c r="U1131" s="24">
        <v>0.20977941887233714</v>
      </c>
      <c r="V1131" s="12" cm="1">
        <f t="array" ref="V1131">SUMPRODUCT((B1131=$B:$B)*(M1131&lt;$M:$M))+1</f>
        <v>338</v>
      </c>
    </row>
    <row r="1132" spans="1:22" x14ac:dyDescent="0.2">
      <c r="A1132" s="14" t="str">
        <f t="shared" si="17"/>
        <v>2024Claudia Schwartz16</v>
      </c>
      <c r="B1132" s="5">
        <v>2024</v>
      </c>
      <c r="C1132" s="6" t="s">
        <v>141</v>
      </c>
      <c r="D1132" s="6">
        <v>400575</v>
      </c>
      <c r="E1132" s="6" t="s">
        <v>164</v>
      </c>
      <c r="F1132" s="7">
        <v>3</v>
      </c>
      <c r="G1132" s="7">
        <v>3</v>
      </c>
      <c r="H1132" s="6" t="s">
        <v>22</v>
      </c>
      <c r="I1132" s="6" t="s">
        <v>34</v>
      </c>
      <c r="J1132" s="18">
        <v>21</v>
      </c>
      <c r="K1132" s="18">
        <v>51</v>
      </c>
      <c r="L1132" s="18">
        <v>157</v>
      </c>
      <c r="M1132" s="18">
        <v>8345.7000000000007</v>
      </c>
      <c r="N1132" s="18">
        <v>16</v>
      </c>
      <c r="O1132" s="18">
        <v>397.41428571428577</v>
      </c>
      <c r="P1132" s="21">
        <v>2.4285714285714284</v>
      </c>
      <c r="Q1132" s="21">
        <v>3.0784313725490198</v>
      </c>
      <c r="R1132" s="18">
        <v>1390.9500000000007</v>
      </c>
      <c r="S1132" s="24">
        <v>0.16666666666666674</v>
      </c>
      <c r="T1132" s="18">
        <v>683.8500000000007</v>
      </c>
      <c r="U1132" s="24">
        <v>8.1940400445738595E-2</v>
      </c>
      <c r="V1132" s="12" cm="1">
        <f t="array" ref="V1132">SUMPRODUCT((B1132=$B:$B)*(M1132&lt;$M:$M))+1</f>
        <v>341</v>
      </c>
    </row>
    <row r="1133" spans="1:22" x14ac:dyDescent="0.2">
      <c r="A1133" s="14" t="str">
        <f t="shared" si="17"/>
        <v>2024Claudia Schwartz17</v>
      </c>
      <c r="B1133" s="5">
        <v>2024</v>
      </c>
      <c r="C1133" s="6" t="s">
        <v>141</v>
      </c>
      <c r="D1133" s="6">
        <v>661754</v>
      </c>
      <c r="E1133" s="6" t="s">
        <v>155</v>
      </c>
      <c r="F1133" s="7">
        <v>3</v>
      </c>
      <c r="G1133" s="7">
        <v>3</v>
      </c>
      <c r="H1133" s="6" t="s">
        <v>31</v>
      </c>
      <c r="I1133" s="6" t="s">
        <v>34</v>
      </c>
      <c r="J1133" s="18">
        <v>37</v>
      </c>
      <c r="K1133" s="18">
        <v>64</v>
      </c>
      <c r="L1133" s="18">
        <v>136</v>
      </c>
      <c r="M1133" s="18">
        <v>7617.3119999999999</v>
      </c>
      <c r="N1133" s="18">
        <v>17</v>
      </c>
      <c r="O1133" s="18">
        <v>205.87329729729728</v>
      </c>
      <c r="P1133" s="21">
        <v>1.7297297297297298</v>
      </c>
      <c r="Q1133" s="21">
        <v>2.125</v>
      </c>
      <c r="R1133" s="18">
        <v>2170.5619999999999</v>
      </c>
      <c r="S1133" s="24">
        <v>0.28495117437752321</v>
      </c>
      <c r="T1133" s="18">
        <v>953.71199999999999</v>
      </c>
      <c r="U1133" s="24">
        <v>0.12520322129381073</v>
      </c>
      <c r="V1133" s="12" cm="1">
        <f t="array" ref="V1133">SUMPRODUCT((B1133=$B:$B)*(M1133&lt;$M:$M))+1</f>
        <v>352</v>
      </c>
    </row>
    <row r="1134" spans="1:22" x14ac:dyDescent="0.2">
      <c r="A1134" s="14" t="str">
        <f t="shared" si="17"/>
        <v>2024Claudia Schwartz18</v>
      </c>
      <c r="B1134" s="5">
        <v>2024</v>
      </c>
      <c r="C1134" s="6" t="s">
        <v>141</v>
      </c>
      <c r="D1134" s="6">
        <v>235971</v>
      </c>
      <c r="E1134" s="6" t="s">
        <v>150</v>
      </c>
      <c r="F1134" s="7">
        <v>3</v>
      </c>
      <c r="G1134" s="7">
        <v>3</v>
      </c>
      <c r="H1134" s="6" t="s">
        <v>31</v>
      </c>
      <c r="I1134" s="6" t="s">
        <v>34</v>
      </c>
      <c r="J1134" s="18">
        <v>26</v>
      </c>
      <c r="K1134" s="18">
        <v>47</v>
      </c>
      <c r="L1134" s="18">
        <v>110</v>
      </c>
      <c r="M1134" s="18">
        <v>6635.92</v>
      </c>
      <c r="N1134" s="18">
        <v>18</v>
      </c>
      <c r="O1134" s="18">
        <v>255.22769230769231</v>
      </c>
      <c r="P1134" s="21">
        <v>1.8076923076923077</v>
      </c>
      <c r="Q1134" s="21">
        <v>2.3404255319148937</v>
      </c>
      <c r="R1134" s="18">
        <v>1902.17</v>
      </c>
      <c r="S1134" s="24">
        <v>0.28664751835465169</v>
      </c>
      <c r="T1134" s="18">
        <v>1044.47</v>
      </c>
      <c r="U1134" s="24">
        <v>0.15739641225331227</v>
      </c>
      <c r="V1134" s="12" cm="1">
        <f t="array" ref="V1134">SUMPRODUCT((B1134=$B:$B)*(M1134&lt;$M:$M))+1</f>
        <v>370</v>
      </c>
    </row>
    <row r="1135" spans="1:22" x14ac:dyDescent="0.2">
      <c r="A1135" s="14" t="str">
        <f t="shared" si="17"/>
        <v>2024Claudia Schwartz19</v>
      </c>
      <c r="B1135" s="5">
        <v>2024</v>
      </c>
      <c r="C1135" s="6" t="s">
        <v>141</v>
      </c>
      <c r="D1135" s="6">
        <v>636281</v>
      </c>
      <c r="E1135" s="6" t="s">
        <v>162</v>
      </c>
      <c r="F1135" s="7">
        <v>3</v>
      </c>
      <c r="G1135" s="7">
        <v>1</v>
      </c>
      <c r="H1135" s="6" t="s">
        <v>22</v>
      </c>
      <c r="I1135" s="6" t="s">
        <v>34</v>
      </c>
      <c r="J1135" s="18">
        <v>42</v>
      </c>
      <c r="K1135" s="18">
        <v>60</v>
      </c>
      <c r="L1135" s="18">
        <v>150</v>
      </c>
      <c r="M1135" s="18">
        <v>6122.55</v>
      </c>
      <c r="N1135" s="18">
        <v>19</v>
      </c>
      <c r="O1135" s="18">
        <v>145.77500000000001</v>
      </c>
      <c r="P1135" s="21">
        <v>1.4285714285714286</v>
      </c>
      <c r="Q1135" s="21">
        <v>2.5</v>
      </c>
      <c r="R1135" s="18">
        <v>978.80000000000018</v>
      </c>
      <c r="S1135" s="24">
        <v>0.15986802884419077</v>
      </c>
      <c r="T1135" s="18">
        <v>-389.19999999999982</v>
      </c>
      <c r="U1135" s="24">
        <v>-6.356828445663977E-2</v>
      </c>
      <c r="V1135" s="12" cm="1">
        <f t="array" ref="V1135">SUMPRODUCT((B1135=$B:$B)*(M1135&lt;$M:$M))+1</f>
        <v>378</v>
      </c>
    </row>
    <row r="1136" spans="1:22" x14ac:dyDescent="0.2">
      <c r="A1136" s="14" t="str">
        <f t="shared" si="17"/>
        <v>2024Claudia Schwartz20</v>
      </c>
      <c r="B1136" s="5">
        <v>2024</v>
      </c>
      <c r="C1136" s="6" t="s">
        <v>141</v>
      </c>
      <c r="D1136" s="6">
        <v>892554</v>
      </c>
      <c r="E1136" s="6" t="s">
        <v>147</v>
      </c>
      <c r="F1136" s="7">
        <v>3</v>
      </c>
      <c r="G1136" s="7">
        <v>3</v>
      </c>
      <c r="H1136" s="6" t="s">
        <v>31</v>
      </c>
      <c r="I1136" s="6" t="s">
        <v>34</v>
      </c>
      <c r="J1136" s="18">
        <v>5</v>
      </c>
      <c r="K1136" s="18">
        <v>21</v>
      </c>
      <c r="L1136" s="18">
        <v>87</v>
      </c>
      <c r="M1136" s="18">
        <v>5478.5039999999999</v>
      </c>
      <c r="N1136" s="18">
        <v>20</v>
      </c>
      <c r="O1136" s="18">
        <v>1095.7008000000001</v>
      </c>
      <c r="P1136" s="21">
        <v>4.2</v>
      </c>
      <c r="Q1136" s="21">
        <v>4.1428571428571432</v>
      </c>
      <c r="R1136" s="18">
        <v>984.00399999999991</v>
      </c>
      <c r="S1136" s="24">
        <v>0.17961180643474933</v>
      </c>
      <c r="T1136" s="18">
        <v>807.00399999999991</v>
      </c>
      <c r="U1136" s="24">
        <v>0.1473037164890269</v>
      </c>
      <c r="V1136" s="12" cm="1">
        <f t="array" ref="V1136">SUMPRODUCT((B1136=$B:$B)*(M1136&lt;$M:$M))+1</f>
        <v>390</v>
      </c>
    </row>
    <row r="1137" spans="1:22" x14ac:dyDescent="0.2">
      <c r="A1137" s="14" t="str">
        <f t="shared" si="17"/>
        <v>2024Claudia Schwartz21</v>
      </c>
      <c r="B1137" s="5">
        <v>2024</v>
      </c>
      <c r="C1137" s="6" t="s">
        <v>141</v>
      </c>
      <c r="D1137" s="6">
        <v>917647</v>
      </c>
      <c r="E1137" s="6" t="s">
        <v>163</v>
      </c>
      <c r="F1137" s="7">
        <v>3</v>
      </c>
      <c r="G1137" s="7">
        <v>3</v>
      </c>
      <c r="H1137" s="6" t="s">
        <v>31</v>
      </c>
      <c r="I1137" s="6" t="s">
        <v>34</v>
      </c>
      <c r="J1137" s="18">
        <v>23</v>
      </c>
      <c r="K1137" s="18">
        <v>46</v>
      </c>
      <c r="L1137" s="18">
        <v>91</v>
      </c>
      <c r="M1137" s="18">
        <v>5104.0720000000001</v>
      </c>
      <c r="N1137" s="18">
        <v>21</v>
      </c>
      <c r="O1137" s="18">
        <v>221.91617391304348</v>
      </c>
      <c r="P1137" s="21">
        <v>2</v>
      </c>
      <c r="Q1137" s="21">
        <v>1.9782608695652173</v>
      </c>
      <c r="R1137" s="18">
        <v>1428.3220000000001</v>
      </c>
      <c r="S1137" s="24">
        <v>0.27983970445557982</v>
      </c>
      <c r="T1137" s="18">
        <v>665.27200000000016</v>
      </c>
      <c r="U1137" s="24">
        <v>0.13034142151599745</v>
      </c>
      <c r="V1137" s="12" cm="1">
        <f t="array" ref="V1137">SUMPRODUCT((B1137=$B:$B)*(M1137&lt;$M:$M))+1</f>
        <v>400</v>
      </c>
    </row>
    <row r="1138" spans="1:22" x14ac:dyDescent="0.2">
      <c r="A1138" s="14" t="str">
        <f t="shared" si="17"/>
        <v>2024Claudia Schwartz22</v>
      </c>
      <c r="B1138" s="5">
        <v>2024</v>
      </c>
      <c r="C1138" s="6" t="s">
        <v>141</v>
      </c>
      <c r="D1138" s="6">
        <v>343812</v>
      </c>
      <c r="E1138" s="6" t="s">
        <v>158</v>
      </c>
      <c r="F1138" s="7">
        <v>3</v>
      </c>
      <c r="G1138" s="7">
        <v>3</v>
      </c>
      <c r="H1138" s="6" t="s">
        <v>31</v>
      </c>
      <c r="I1138" s="6" t="s">
        <v>34</v>
      </c>
      <c r="J1138" s="18">
        <v>12</v>
      </c>
      <c r="K1138" s="18">
        <v>28</v>
      </c>
      <c r="L1138" s="18">
        <v>46</v>
      </c>
      <c r="M1138" s="18">
        <v>2766.8319999999999</v>
      </c>
      <c r="N1138" s="18">
        <v>22</v>
      </c>
      <c r="O1138" s="18">
        <v>230.56933333333333</v>
      </c>
      <c r="P1138" s="21">
        <v>2.3333333333333335</v>
      </c>
      <c r="Q1138" s="21">
        <v>1.6428571428571428</v>
      </c>
      <c r="R1138" s="18">
        <v>665.58199999999988</v>
      </c>
      <c r="S1138" s="24">
        <v>0.2405574317486569</v>
      </c>
      <c r="T1138" s="18">
        <v>263.33199999999988</v>
      </c>
      <c r="U1138" s="24">
        <v>9.5174553424277261E-2</v>
      </c>
      <c r="V1138" s="12" cm="1">
        <f t="array" ref="V1138">SUMPRODUCT((B1138=$B:$B)*(M1138&lt;$M:$M))+1</f>
        <v>460</v>
      </c>
    </row>
    <row r="1139" spans="1:22" x14ac:dyDescent="0.2">
      <c r="A1139" s="14" t="str">
        <f t="shared" si="17"/>
        <v>2024Claudia Schwartz23</v>
      </c>
      <c r="B1139" s="5">
        <v>2024</v>
      </c>
      <c r="C1139" s="6" t="s">
        <v>141</v>
      </c>
      <c r="D1139" s="6">
        <v>623122</v>
      </c>
      <c r="E1139" s="6" t="s">
        <v>171</v>
      </c>
      <c r="F1139" s="7">
        <v>3</v>
      </c>
      <c r="G1139" s="7">
        <v>3</v>
      </c>
      <c r="H1139" s="6" t="s">
        <v>31</v>
      </c>
      <c r="I1139" s="6" t="s">
        <v>34</v>
      </c>
      <c r="J1139" s="18">
        <v>5</v>
      </c>
      <c r="K1139" s="18">
        <v>13</v>
      </c>
      <c r="L1139" s="18">
        <v>36</v>
      </c>
      <c r="M1139" s="18">
        <v>2012.5119999999999</v>
      </c>
      <c r="N1139" s="18">
        <v>23</v>
      </c>
      <c r="O1139" s="18">
        <v>402.50239999999997</v>
      </c>
      <c r="P1139" s="21">
        <v>2.6</v>
      </c>
      <c r="Q1139" s="21">
        <v>2.7692307692307692</v>
      </c>
      <c r="R1139" s="18">
        <v>545.26199999999994</v>
      </c>
      <c r="S1139" s="24">
        <v>0.2709360242324021</v>
      </c>
      <c r="T1139" s="18">
        <v>375.96199999999993</v>
      </c>
      <c r="U1139" s="24">
        <v>0.18681230223720402</v>
      </c>
      <c r="V1139" s="12" cm="1">
        <f t="array" ref="V1139">SUMPRODUCT((B1139=$B:$B)*(M1139&lt;$M:$M))+1</f>
        <v>482</v>
      </c>
    </row>
    <row r="1140" spans="1:22" x14ac:dyDescent="0.2">
      <c r="A1140" s="14" t="str">
        <f t="shared" si="17"/>
        <v>2024Claudia Schwartz24</v>
      </c>
      <c r="B1140" s="5">
        <v>2024</v>
      </c>
      <c r="C1140" s="6" t="s">
        <v>141</v>
      </c>
      <c r="D1140" s="6">
        <v>828176</v>
      </c>
      <c r="E1140" s="6" t="s">
        <v>166</v>
      </c>
      <c r="F1140" s="7">
        <v>3</v>
      </c>
      <c r="G1140" s="7">
        <v>3</v>
      </c>
      <c r="H1140" s="6" t="s">
        <v>31</v>
      </c>
      <c r="I1140" s="6" t="s">
        <v>34</v>
      </c>
      <c r="J1140" s="18">
        <v>11</v>
      </c>
      <c r="K1140" s="18">
        <v>11</v>
      </c>
      <c r="L1140" s="18">
        <v>25</v>
      </c>
      <c r="M1140" s="18">
        <v>1614.2</v>
      </c>
      <c r="N1140" s="18">
        <v>24</v>
      </c>
      <c r="O1140" s="18">
        <v>146.74545454545455</v>
      </c>
      <c r="P1140" s="21">
        <v>1</v>
      </c>
      <c r="Q1140" s="21">
        <v>2.2727272727272729</v>
      </c>
      <c r="R1140" s="18">
        <v>530.20000000000005</v>
      </c>
      <c r="S1140" s="24">
        <v>0.32845991822574649</v>
      </c>
      <c r="T1140" s="18">
        <v>177.10000000000002</v>
      </c>
      <c r="U1140" s="24">
        <v>0.10971379011274936</v>
      </c>
      <c r="V1140" s="12" cm="1">
        <f t="array" ref="V1140">SUMPRODUCT((B1140=$B:$B)*(M1140&lt;$M:$M))+1</f>
        <v>490</v>
      </c>
    </row>
    <row r="1141" spans="1:22" x14ac:dyDescent="0.2">
      <c r="A1141" s="14" t="str">
        <f t="shared" si="17"/>
        <v>2024Claudia Schwartz25</v>
      </c>
      <c r="B1141" s="5">
        <v>2024</v>
      </c>
      <c r="C1141" s="6" t="s">
        <v>141</v>
      </c>
      <c r="D1141" s="6">
        <v>960888</v>
      </c>
      <c r="E1141" s="6" t="s">
        <v>165</v>
      </c>
      <c r="F1141" s="7">
        <v>3</v>
      </c>
      <c r="G1141" s="7">
        <v>3</v>
      </c>
      <c r="H1141" s="6" t="s">
        <v>31</v>
      </c>
      <c r="I1141" s="6" t="s">
        <v>34</v>
      </c>
      <c r="J1141" s="18">
        <v>7</v>
      </c>
      <c r="K1141" s="18">
        <v>10</v>
      </c>
      <c r="L1141" s="18">
        <v>22</v>
      </c>
      <c r="M1141" s="18">
        <v>1195.0239999999999</v>
      </c>
      <c r="N1141" s="18">
        <v>25</v>
      </c>
      <c r="O1141" s="18">
        <v>170.71771428571427</v>
      </c>
      <c r="P1141" s="21">
        <v>1.4285714285714286</v>
      </c>
      <c r="Q1141" s="21">
        <v>2.2000000000000002</v>
      </c>
      <c r="R1141" s="18">
        <v>486.77399999999989</v>
      </c>
      <c r="S1141" s="24">
        <v>0.4073340786461192</v>
      </c>
      <c r="T1141" s="18">
        <v>258.77399999999989</v>
      </c>
      <c r="U1141" s="24">
        <v>0.21654293135535346</v>
      </c>
      <c r="V1141" s="12" cm="1">
        <f t="array" ref="V1141">SUMPRODUCT((B1141=$B:$B)*(M1141&lt;$M:$M))+1</f>
        <v>501</v>
      </c>
    </row>
    <row r="1142" spans="1:22" x14ac:dyDescent="0.2">
      <c r="A1142" s="14" t="str">
        <f t="shared" si="17"/>
        <v>2024Claudia Schwartz26</v>
      </c>
      <c r="B1142" s="5">
        <v>2024</v>
      </c>
      <c r="C1142" s="6" t="s">
        <v>141</v>
      </c>
      <c r="D1142" s="6">
        <v>692546</v>
      </c>
      <c r="E1142" s="6" t="s">
        <v>168</v>
      </c>
      <c r="F1142" s="7">
        <v>3</v>
      </c>
      <c r="G1142" s="7">
        <v>3</v>
      </c>
      <c r="H1142" s="6" t="s">
        <v>31</v>
      </c>
      <c r="I1142" s="6" t="s">
        <v>34</v>
      </c>
      <c r="J1142" s="18">
        <v>7</v>
      </c>
      <c r="K1142" s="18">
        <v>16</v>
      </c>
      <c r="L1142" s="18">
        <v>25</v>
      </c>
      <c r="M1142" s="18">
        <v>1100.5999999999999</v>
      </c>
      <c r="N1142" s="18">
        <v>26</v>
      </c>
      <c r="O1142" s="18">
        <v>157.22857142857143</v>
      </c>
      <c r="P1142" s="21">
        <v>2.2857142857142856</v>
      </c>
      <c r="Q1142" s="21">
        <v>1.5625</v>
      </c>
      <c r="R1142" s="18">
        <v>306.34999999999991</v>
      </c>
      <c r="S1142" s="24">
        <v>0.27834817372342352</v>
      </c>
      <c r="T1142" s="18">
        <v>71.749999999999915</v>
      </c>
      <c r="U1142" s="24">
        <v>6.5191713610757693E-2</v>
      </c>
      <c r="V1142" s="12" cm="1">
        <f t="array" ref="V1142">SUMPRODUCT((B1142=$B:$B)*(M1142&lt;$M:$M))+1</f>
        <v>505</v>
      </c>
    </row>
    <row r="1143" spans="1:22" x14ac:dyDescent="0.2">
      <c r="A1143" s="14" t="str">
        <f t="shared" si="17"/>
        <v>2024Claudia Schwartz27</v>
      </c>
      <c r="B1143" s="5">
        <v>2024</v>
      </c>
      <c r="C1143" s="6" t="s">
        <v>141</v>
      </c>
      <c r="D1143" s="6">
        <v>130897</v>
      </c>
      <c r="E1143" s="6" t="s">
        <v>170</v>
      </c>
      <c r="F1143" s="7">
        <v>3</v>
      </c>
      <c r="G1143" s="7">
        <v>3</v>
      </c>
      <c r="H1143" s="6" t="s">
        <v>31</v>
      </c>
      <c r="I1143" s="6" t="s">
        <v>34</v>
      </c>
      <c r="J1143" s="18">
        <v>4</v>
      </c>
      <c r="K1143" s="18">
        <v>6</v>
      </c>
      <c r="L1143" s="18">
        <v>15</v>
      </c>
      <c r="M1143" s="18">
        <v>991.88</v>
      </c>
      <c r="N1143" s="18">
        <v>27</v>
      </c>
      <c r="O1143" s="18">
        <v>247.97</v>
      </c>
      <c r="P1143" s="21">
        <v>1.5</v>
      </c>
      <c r="Q1143" s="21">
        <v>2.5</v>
      </c>
      <c r="R1143" s="18">
        <v>421.88</v>
      </c>
      <c r="S1143" s="24">
        <v>0.42533370972295037</v>
      </c>
      <c r="T1143" s="18">
        <v>291.27999999999997</v>
      </c>
      <c r="U1143" s="24">
        <v>0.29366455619631404</v>
      </c>
      <c r="V1143" s="12" cm="1">
        <f t="array" ref="V1143">SUMPRODUCT((B1143=$B:$B)*(M1143&lt;$M:$M))+1</f>
        <v>510</v>
      </c>
    </row>
    <row r="1144" spans="1:22" x14ac:dyDescent="0.2">
      <c r="A1144" s="14" t="str">
        <f t="shared" si="17"/>
        <v>2024Claudia Schwartz28</v>
      </c>
      <c r="B1144" s="5">
        <v>2024</v>
      </c>
      <c r="C1144" s="6" t="s">
        <v>141</v>
      </c>
      <c r="D1144" s="6">
        <v>114251</v>
      </c>
      <c r="E1144" s="6" t="s">
        <v>169</v>
      </c>
      <c r="F1144" s="7">
        <v>3</v>
      </c>
      <c r="G1144" s="7">
        <v>3</v>
      </c>
      <c r="H1144" s="6" t="s">
        <v>31</v>
      </c>
      <c r="I1144" s="6" t="s">
        <v>34</v>
      </c>
      <c r="J1144" s="18">
        <v>4</v>
      </c>
      <c r="K1144" s="18">
        <v>5</v>
      </c>
      <c r="L1144" s="18">
        <v>5</v>
      </c>
      <c r="M1144" s="18">
        <v>247.96</v>
      </c>
      <c r="N1144" s="18">
        <v>28</v>
      </c>
      <c r="O1144" s="18">
        <v>61.99</v>
      </c>
      <c r="P1144" s="21">
        <v>1.25</v>
      </c>
      <c r="Q1144" s="21">
        <v>1</v>
      </c>
      <c r="R1144" s="18">
        <v>74.960000000000008</v>
      </c>
      <c r="S1144" s="24">
        <v>0.30230682368123896</v>
      </c>
      <c r="T1144" s="18">
        <v>-54.539999999999992</v>
      </c>
      <c r="U1144" s="24">
        <v>-0.21995483142442326</v>
      </c>
      <c r="V1144" s="12" cm="1">
        <f t="array" ref="V1144">SUMPRODUCT((B1144=$B:$B)*(M1144&lt;$M:$M))+1</f>
        <v>520</v>
      </c>
    </row>
    <row r="1145" spans="1:22" x14ac:dyDescent="0.2">
      <c r="A1145" s="14" t="str">
        <f t="shared" si="17"/>
        <v>2024Debbie Green1</v>
      </c>
      <c r="B1145" s="5">
        <v>2024</v>
      </c>
      <c r="C1145" s="6" t="s">
        <v>172</v>
      </c>
      <c r="D1145" s="6">
        <v>883141</v>
      </c>
      <c r="E1145" s="6" t="s">
        <v>173</v>
      </c>
      <c r="F1145" s="7">
        <v>4</v>
      </c>
      <c r="G1145" s="7">
        <v>4</v>
      </c>
      <c r="H1145" s="6" t="s">
        <v>31</v>
      </c>
      <c r="I1145" s="6" t="s">
        <v>23</v>
      </c>
      <c r="J1145" s="18">
        <v>130</v>
      </c>
      <c r="K1145" s="18">
        <v>892</v>
      </c>
      <c r="L1145" s="18">
        <v>5205</v>
      </c>
      <c r="M1145" s="18">
        <v>217702.33</v>
      </c>
      <c r="N1145" s="18">
        <v>1</v>
      </c>
      <c r="O1145" s="18">
        <v>1674.6333076923077</v>
      </c>
      <c r="P1145" s="21">
        <v>6.8615384615384611</v>
      </c>
      <c r="Q1145" s="21">
        <v>5.8352017937219731</v>
      </c>
      <c r="R1145" s="18">
        <v>33208.829999999987</v>
      </c>
      <c r="S1145" s="24">
        <v>0.15254237288135589</v>
      </c>
      <c r="T1145" s="18">
        <v>28599.959999999988</v>
      </c>
      <c r="U1145" s="24">
        <v>0.13137185991532563</v>
      </c>
      <c r="V1145" s="12" cm="1">
        <f t="array" ref="V1145">SUMPRODUCT((B1145=$B:$B)*(M1145&lt;$M:$M))+1</f>
        <v>14</v>
      </c>
    </row>
    <row r="1146" spans="1:22" x14ac:dyDescent="0.2">
      <c r="A1146" s="14" t="str">
        <f t="shared" si="17"/>
        <v>2024Debbie Green2</v>
      </c>
      <c r="B1146" s="5">
        <v>2024</v>
      </c>
      <c r="C1146" s="6" t="s">
        <v>172</v>
      </c>
      <c r="D1146" s="6">
        <v>537905</v>
      </c>
      <c r="E1146" s="6" t="s">
        <v>28</v>
      </c>
      <c r="F1146" s="7">
        <v>4</v>
      </c>
      <c r="G1146" s="7">
        <v>4</v>
      </c>
      <c r="H1146" s="6" t="s">
        <v>22</v>
      </c>
      <c r="I1146" s="6" t="s">
        <v>23</v>
      </c>
      <c r="J1146" s="18">
        <v>251</v>
      </c>
      <c r="K1146" s="18">
        <v>1024</v>
      </c>
      <c r="L1146" s="18">
        <v>5295</v>
      </c>
      <c r="M1146" s="18">
        <v>200028.96</v>
      </c>
      <c r="N1146" s="18">
        <v>2</v>
      </c>
      <c r="O1146" s="18">
        <v>796.92812749003986</v>
      </c>
      <c r="P1146" s="21">
        <v>4.0796812749003983</v>
      </c>
      <c r="Q1146" s="21">
        <v>5.1708984375</v>
      </c>
      <c r="R1146" s="18">
        <v>14816.959999999992</v>
      </c>
      <c r="S1146" s="24">
        <v>7.4074074074074042E-2</v>
      </c>
      <c r="T1146" s="18">
        <v>6529.799999999992</v>
      </c>
      <c r="U1146" s="24">
        <v>3.2644273109253739E-2</v>
      </c>
      <c r="V1146" s="12" cm="1">
        <f t="array" ref="V1146">SUMPRODUCT((B1146=$B:$B)*(M1146&lt;$M:$M))+1</f>
        <v>17</v>
      </c>
    </row>
    <row r="1147" spans="1:22" x14ac:dyDescent="0.2">
      <c r="A1147" s="14" t="str">
        <f t="shared" si="17"/>
        <v>2024Debbie Green3</v>
      </c>
      <c r="B1147" s="5">
        <v>2024</v>
      </c>
      <c r="C1147" s="6" t="s">
        <v>172</v>
      </c>
      <c r="D1147" s="6">
        <v>167602</v>
      </c>
      <c r="E1147" s="6" t="s">
        <v>174</v>
      </c>
      <c r="F1147" s="7">
        <v>4</v>
      </c>
      <c r="G1147" s="7">
        <v>4</v>
      </c>
      <c r="H1147" s="6" t="s">
        <v>22</v>
      </c>
      <c r="I1147" s="6" t="s">
        <v>25</v>
      </c>
      <c r="J1147" s="18">
        <v>77</v>
      </c>
      <c r="K1147" s="18">
        <v>412</v>
      </c>
      <c r="L1147" s="18">
        <v>2736</v>
      </c>
      <c r="M1147" s="18">
        <v>106686.8968</v>
      </c>
      <c r="N1147" s="18">
        <v>3</v>
      </c>
      <c r="O1147" s="18">
        <v>1385.5441142857144</v>
      </c>
      <c r="P1147" s="21">
        <v>5.3506493506493502</v>
      </c>
      <c r="Q1147" s="21">
        <v>6.6407766990291259</v>
      </c>
      <c r="R1147" s="18">
        <v>9573.1468000000023</v>
      </c>
      <c r="S1147" s="24">
        <v>8.9731233048668091E-2</v>
      </c>
      <c r="T1147" s="18">
        <v>6934.8668000000016</v>
      </c>
      <c r="U1147" s="24">
        <v>6.5002048124057923E-2</v>
      </c>
      <c r="V1147" s="12" cm="1">
        <f t="array" ref="V1147">SUMPRODUCT((B1147=$B:$B)*(M1147&lt;$M:$M))+1</f>
        <v>56</v>
      </c>
    </row>
    <row r="1148" spans="1:22" x14ac:dyDescent="0.2">
      <c r="A1148" s="14" t="str">
        <f t="shared" si="17"/>
        <v>2024Debbie Wong1</v>
      </c>
      <c r="B1148" s="5">
        <v>2024</v>
      </c>
      <c r="C1148" s="6" t="s">
        <v>175</v>
      </c>
      <c r="D1148" s="6">
        <v>268288</v>
      </c>
      <c r="E1148" s="6" t="s">
        <v>178</v>
      </c>
      <c r="F1148" s="7">
        <v>1</v>
      </c>
      <c r="G1148" s="7">
        <v>1</v>
      </c>
      <c r="H1148" s="6" t="s">
        <v>31</v>
      </c>
      <c r="I1148" s="6" t="s">
        <v>29</v>
      </c>
      <c r="J1148" s="18">
        <v>141</v>
      </c>
      <c r="K1148" s="18">
        <v>425</v>
      </c>
      <c r="L1148" s="18">
        <v>1452</v>
      </c>
      <c r="M1148" s="18">
        <v>66450.899999999994</v>
      </c>
      <c r="N1148" s="18">
        <v>1</v>
      </c>
      <c r="O1148" s="18">
        <v>471.2829787234042</v>
      </c>
      <c r="P1148" s="21">
        <v>3.0141843971631204</v>
      </c>
      <c r="Q1148" s="21">
        <v>3.4164705882352941</v>
      </c>
      <c r="R1148" s="18">
        <v>11075.149999999994</v>
      </c>
      <c r="S1148" s="24">
        <v>0.1666666666666666</v>
      </c>
      <c r="T1148" s="18">
        <v>6424.4699999999939</v>
      </c>
      <c r="U1148" s="24">
        <v>9.6679954673300053E-2</v>
      </c>
      <c r="V1148" s="12" cm="1">
        <f t="array" ref="V1148">SUMPRODUCT((B1148=$B:$B)*(M1148&lt;$M:$M))+1</f>
        <v>100</v>
      </c>
    </row>
    <row r="1149" spans="1:22" x14ac:dyDescent="0.2">
      <c r="A1149" s="14" t="str">
        <f t="shared" si="17"/>
        <v>2024Debbie Wong2</v>
      </c>
      <c r="B1149" s="5">
        <v>2024</v>
      </c>
      <c r="C1149" s="6" t="s">
        <v>175</v>
      </c>
      <c r="D1149" s="6">
        <v>583353</v>
      </c>
      <c r="E1149" s="6" t="s">
        <v>176</v>
      </c>
      <c r="F1149" s="7">
        <v>1</v>
      </c>
      <c r="G1149" s="7">
        <v>1</v>
      </c>
      <c r="H1149" s="6" t="s">
        <v>22</v>
      </c>
      <c r="I1149" s="6" t="s">
        <v>29</v>
      </c>
      <c r="J1149" s="18">
        <v>85</v>
      </c>
      <c r="K1149" s="18">
        <v>278</v>
      </c>
      <c r="L1149" s="18">
        <v>1380</v>
      </c>
      <c r="M1149" s="18">
        <v>59649.599999999999</v>
      </c>
      <c r="N1149" s="18">
        <v>2</v>
      </c>
      <c r="O1149" s="18">
        <v>701.76</v>
      </c>
      <c r="P1149" s="21">
        <v>3.2705882352941176</v>
      </c>
      <c r="Q1149" s="21">
        <v>4.9640287769784175</v>
      </c>
      <c r="R1149" s="18">
        <v>9941.5999999999985</v>
      </c>
      <c r="S1149" s="24">
        <v>0.16666666666666666</v>
      </c>
      <c r="T1149" s="18">
        <v>7113.5999999999985</v>
      </c>
      <c r="U1149" s="24">
        <v>0.11925645771304416</v>
      </c>
      <c r="V1149" s="12" cm="1">
        <f t="array" ref="V1149">SUMPRODUCT((B1149=$B:$B)*(M1149&lt;$M:$M))+1</f>
        <v>119</v>
      </c>
    </row>
    <row r="1150" spans="1:22" x14ac:dyDescent="0.2">
      <c r="A1150" s="14" t="str">
        <f t="shared" si="17"/>
        <v>2024Debbie Wong3</v>
      </c>
      <c r="B1150" s="5">
        <v>2024</v>
      </c>
      <c r="C1150" s="6" t="s">
        <v>175</v>
      </c>
      <c r="D1150" s="6">
        <v>884431</v>
      </c>
      <c r="E1150" s="6" t="s">
        <v>89</v>
      </c>
      <c r="F1150" s="7">
        <v>1</v>
      </c>
      <c r="G1150" s="7">
        <v>4</v>
      </c>
      <c r="H1150" s="6" t="s">
        <v>22</v>
      </c>
      <c r="I1150" s="6" t="s">
        <v>29</v>
      </c>
      <c r="J1150" s="18">
        <v>81</v>
      </c>
      <c r="K1150" s="18">
        <v>308</v>
      </c>
      <c r="L1150" s="18">
        <v>1372</v>
      </c>
      <c r="M1150" s="18">
        <v>57445.64</v>
      </c>
      <c r="N1150" s="18">
        <v>3</v>
      </c>
      <c r="O1150" s="18">
        <v>709.20543209876541</v>
      </c>
      <c r="P1150" s="21">
        <v>3.8024691358024691</v>
      </c>
      <c r="Q1150" s="21">
        <v>4.4545454545454541</v>
      </c>
      <c r="R1150" s="18">
        <v>6154.8899999999994</v>
      </c>
      <c r="S1150" s="24">
        <v>0.10714285714285714</v>
      </c>
      <c r="T1150" s="18">
        <v>3420.2499999999995</v>
      </c>
      <c r="U1150" s="24">
        <v>5.9538896250437796E-2</v>
      </c>
      <c r="V1150" s="12" cm="1">
        <f t="array" ref="V1150">SUMPRODUCT((B1150=$B:$B)*(M1150&lt;$M:$M))+1</f>
        <v>124</v>
      </c>
    </row>
    <row r="1151" spans="1:22" x14ac:dyDescent="0.2">
      <c r="A1151" s="14" t="str">
        <f t="shared" si="17"/>
        <v>2024Debbie Wong4</v>
      </c>
      <c r="B1151" s="5">
        <v>2024</v>
      </c>
      <c r="C1151" s="6" t="s">
        <v>175</v>
      </c>
      <c r="D1151" s="6">
        <v>423877</v>
      </c>
      <c r="E1151" s="6" t="s">
        <v>98</v>
      </c>
      <c r="F1151" s="7">
        <v>1</v>
      </c>
      <c r="G1151" s="7">
        <v>4</v>
      </c>
      <c r="H1151" s="6" t="s">
        <v>22</v>
      </c>
      <c r="I1151" s="6" t="s">
        <v>29</v>
      </c>
      <c r="J1151" s="18">
        <v>116</v>
      </c>
      <c r="K1151" s="18">
        <v>251</v>
      </c>
      <c r="L1151" s="18">
        <v>1215</v>
      </c>
      <c r="M1151" s="18">
        <v>55481.4</v>
      </c>
      <c r="N1151" s="18">
        <v>4</v>
      </c>
      <c r="O1151" s="18">
        <v>478.28793103448277</v>
      </c>
      <c r="P1151" s="21">
        <v>2.1637931034482758</v>
      </c>
      <c r="Q1151" s="21">
        <v>4.8406374501992033</v>
      </c>
      <c r="R1151" s="18">
        <v>9246.9000000000015</v>
      </c>
      <c r="S1151" s="24">
        <v>0.16666666666666669</v>
      </c>
      <c r="T1151" s="18">
        <v>5518.7800000000016</v>
      </c>
      <c r="U1151" s="24">
        <v>9.9470813642049433E-2</v>
      </c>
      <c r="V1151" s="12" cm="1">
        <f t="array" ref="V1151">SUMPRODUCT((B1151=$B:$B)*(M1151&lt;$M:$M))+1</f>
        <v>127</v>
      </c>
    </row>
    <row r="1152" spans="1:22" x14ac:dyDescent="0.2">
      <c r="A1152" s="14" t="str">
        <f t="shared" si="17"/>
        <v>2024Debbie Wong5</v>
      </c>
      <c r="B1152" s="5">
        <v>2024</v>
      </c>
      <c r="C1152" s="6" t="s">
        <v>175</v>
      </c>
      <c r="D1152" s="6">
        <v>370695</v>
      </c>
      <c r="E1152" s="6" t="s">
        <v>181</v>
      </c>
      <c r="F1152" s="7">
        <v>1</v>
      </c>
      <c r="G1152" s="7">
        <v>1</v>
      </c>
      <c r="H1152" s="6" t="s">
        <v>31</v>
      </c>
      <c r="I1152" s="6" t="s">
        <v>29</v>
      </c>
      <c r="J1152" s="18">
        <v>88</v>
      </c>
      <c r="K1152" s="18">
        <v>216</v>
      </c>
      <c r="L1152" s="18">
        <v>993</v>
      </c>
      <c r="M1152" s="18">
        <v>52113.648999999998</v>
      </c>
      <c r="N1152" s="18">
        <v>5</v>
      </c>
      <c r="O1152" s="18">
        <v>592.20055681818178</v>
      </c>
      <c r="P1152" s="21">
        <v>2.4545454545454546</v>
      </c>
      <c r="Q1152" s="21">
        <v>4.5972222222222223</v>
      </c>
      <c r="R1152" s="18">
        <v>10202.898999999998</v>
      </c>
      <c r="S1152" s="24">
        <v>0.19578170394477651</v>
      </c>
      <c r="T1152" s="18">
        <v>7348.3389999999981</v>
      </c>
      <c r="U1152" s="24">
        <v>0.14100603471462914</v>
      </c>
      <c r="V1152" s="12" cm="1">
        <f t="array" ref="V1152">SUMPRODUCT((B1152=$B:$B)*(M1152&lt;$M:$M))+1</f>
        <v>133</v>
      </c>
    </row>
    <row r="1153" spans="1:22" x14ac:dyDescent="0.2">
      <c r="A1153" s="14" t="str">
        <f t="shared" si="17"/>
        <v>2024Debbie Wong6</v>
      </c>
      <c r="B1153" s="5">
        <v>2024</v>
      </c>
      <c r="C1153" s="6" t="s">
        <v>175</v>
      </c>
      <c r="D1153" s="6">
        <v>128453</v>
      </c>
      <c r="E1153" s="6" t="s">
        <v>180</v>
      </c>
      <c r="F1153" s="7">
        <v>1</v>
      </c>
      <c r="G1153" s="7">
        <v>1</v>
      </c>
      <c r="H1153" s="6" t="s">
        <v>22</v>
      </c>
      <c r="I1153" s="6" t="s">
        <v>29</v>
      </c>
      <c r="J1153" s="18">
        <v>115</v>
      </c>
      <c r="K1153" s="18">
        <v>222</v>
      </c>
      <c r="L1153" s="18">
        <v>1007</v>
      </c>
      <c r="M1153" s="18">
        <v>45225.5</v>
      </c>
      <c r="N1153" s="18">
        <v>6</v>
      </c>
      <c r="O1153" s="18">
        <v>393.26521739130436</v>
      </c>
      <c r="P1153" s="21">
        <v>1.9304347826086956</v>
      </c>
      <c r="Q1153" s="21">
        <v>4.5360360360360357</v>
      </c>
      <c r="R1153" s="18">
        <v>6238</v>
      </c>
      <c r="S1153" s="24">
        <v>0.13793103448275862</v>
      </c>
      <c r="T1153" s="18">
        <v>2567.44</v>
      </c>
      <c r="U1153" s="24">
        <v>5.676974273363479E-2</v>
      </c>
      <c r="V1153" s="12" cm="1">
        <f t="array" ref="V1153">SUMPRODUCT((B1153=$B:$B)*(M1153&lt;$M:$M))+1</f>
        <v>148</v>
      </c>
    </row>
    <row r="1154" spans="1:22" x14ac:dyDescent="0.2">
      <c r="A1154" s="14" t="str">
        <f t="shared" ref="A1154:A1217" si="18">B1154&amp;C1154&amp;N1154</f>
        <v>2024Debbie Wong7</v>
      </c>
      <c r="B1154" s="5">
        <v>2024</v>
      </c>
      <c r="C1154" s="6" t="s">
        <v>175</v>
      </c>
      <c r="D1154" s="6">
        <v>636281</v>
      </c>
      <c r="E1154" s="6" t="s">
        <v>162</v>
      </c>
      <c r="F1154" s="7">
        <v>1</v>
      </c>
      <c r="G1154" s="7">
        <v>1</v>
      </c>
      <c r="H1154" s="6" t="s">
        <v>22</v>
      </c>
      <c r="I1154" s="6" t="s">
        <v>29</v>
      </c>
      <c r="J1154" s="18">
        <v>54</v>
      </c>
      <c r="K1154" s="18">
        <v>168</v>
      </c>
      <c r="L1154" s="18">
        <v>710</v>
      </c>
      <c r="M1154" s="18">
        <v>32648.63</v>
      </c>
      <c r="N1154" s="18">
        <v>7</v>
      </c>
      <c r="O1154" s="18">
        <v>604.60425925925927</v>
      </c>
      <c r="P1154" s="21">
        <v>3.1111111111111112</v>
      </c>
      <c r="Q1154" s="21">
        <v>4.2261904761904763</v>
      </c>
      <c r="R1154" s="18">
        <v>6404.130000000001</v>
      </c>
      <c r="S1154" s="24">
        <v>0.19615310045168818</v>
      </c>
      <c r="T1154" s="18">
        <v>4618.5300000000007</v>
      </c>
      <c r="U1154" s="24">
        <v>0.14146167848390578</v>
      </c>
      <c r="V1154" s="12" cm="1">
        <f t="array" ref="V1154">SUMPRODUCT((B1154=$B:$B)*(M1154&lt;$M:$M))+1</f>
        <v>178</v>
      </c>
    </row>
    <row r="1155" spans="1:22" x14ac:dyDescent="0.2">
      <c r="A1155" s="14" t="str">
        <f t="shared" si="18"/>
        <v>2024Debbie Wong8</v>
      </c>
      <c r="B1155" s="5">
        <v>2024</v>
      </c>
      <c r="C1155" s="6" t="s">
        <v>175</v>
      </c>
      <c r="D1155" s="6">
        <v>202854</v>
      </c>
      <c r="E1155" s="6" t="s">
        <v>179</v>
      </c>
      <c r="F1155" s="7">
        <v>1</v>
      </c>
      <c r="G1155" s="7">
        <v>1</v>
      </c>
      <c r="H1155" s="6" t="s">
        <v>31</v>
      </c>
      <c r="I1155" s="6" t="s">
        <v>29</v>
      </c>
      <c r="J1155" s="18">
        <v>47</v>
      </c>
      <c r="K1155" s="18">
        <v>148</v>
      </c>
      <c r="L1155" s="18">
        <v>620</v>
      </c>
      <c r="M1155" s="18">
        <v>25634.560000000001</v>
      </c>
      <c r="N1155" s="18">
        <v>8</v>
      </c>
      <c r="O1155" s="18">
        <v>545.41617021276602</v>
      </c>
      <c r="P1155" s="21">
        <v>3.1489361702127661</v>
      </c>
      <c r="Q1155" s="21">
        <v>4.1891891891891895</v>
      </c>
      <c r="R1155" s="18">
        <v>5225.8100000000013</v>
      </c>
      <c r="S1155" s="24">
        <v>0.20385799483197686</v>
      </c>
      <c r="T1155" s="18">
        <v>3671.6500000000015</v>
      </c>
      <c r="U1155" s="24">
        <v>0.14323046699455741</v>
      </c>
      <c r="V1155" s="12" cm="1">
        <f t="array" ref="V1155">SUMPRODUCT((B1155=$B:$B)*(M1155&lt;$M:$M))+1</f>
        <v>197</v>
      </c>
    </row>
    <row r="1156" spans="1:22" x14ac:dyDescent="0.2">
      <c r="A1156" s="14" t="str">
        <f t="shared" si="18"/>
        <v>2024Debbie Wong9</v>
      </c>
      <c r="B1156" s="5">
        <v>2024</v>
      </c>
      <c r="C1156" s="6" t="s">
        <v>175</v>
      </c>
      <c r="D1156" s="6">
        <v>135718</v>
      </c>
      <c r="E1156" s="6" t="s">
        <v>182</v>
      </c>
      <c r="F1156" s="7">
        <v>1</v>
      </c>
      <c r="G1156" s="7">
        <v>1</v>
      </c>
      <c r="H1156" s="6" t="s">
        <v>31</v>
      </c>
      <c r="I1156" s="6" t="s">
        <v>29</v>
      </c>
      <c r="J1156" s="18">
        <v>65</v>
      </c>
      <c r="K1156" s="18">
        <v>100</v>
      </c>
      <c r="L1156" s="18">
        <v>587</v>
      </c>
      <c r="M1156" s="18">
        <v>23526.813600000001</v>
      </c>
      <c r="N1156" s="18">
        <v>9</v>
      </c>
      <c r="O1156" s="18">
        <v>361.95097846153845</v>
      </c>
      <c r="P1156" s="21">
        <v>1.5384615384615385</v>
      </c>
      <c r="Q1156" s="21">
        <v>5.87</v>
      </c>
      <c r="R1156" s="18">
        <v>5533.3136000000013</v>
      </c>
      <c r="S1156" s="24">
        <v>0.23519179834875731</v>
      </c>
      <c r="T1156" s="18">
        <v>3483.7936000000013</v>
      </c>
      <c r="U1156" s="24">
        <v>0.14807757902243085</v>
      </c>
      <c r="V1156" s="12" cm="1">
        <f t="array" ref="V1156">SUMPRODUCT((B1156=$B:$B)*(M1156&lt;$M:$M))+1</f>
        <v>204</v>
      </c>
    </row>
    <row r="1157" spans="1:22" x14ac:dyDescent="0.2">
      <c r="A1157" s="14" t="str">
        <f t="shared" si="18"/>
        <v>2024Debbie Wong10</v>
      </c>
      <c r="B1157" s="5">
        <v>2024</v>
      </c>
      <c r="C1157" s="6" t="s">
        <v>175</v>
      </c>
      <c r="D1157" s="6">
        <v>459139</v>
      </c>
      <c r="E1157" s="6" t="s">
        <v>183</v>
      </c>
      <c r="F1157" s="7">
        <v>1</v>
      </c>
      <c r="G1157" s="7">
        <v>1</v>
      </c>
      <c r="H1157" s="6" t="s">
        <v>22</v>
      </c>
      <c r="I1157" s="6" t="s">
        <v>34</v>
      </c>
      <c r="J1157" s="18">
        <v>45</v>
      </c>
      <c r="K1157" s="18">
        <v>100</v>
      </c>
      <c r="L1157" s="18">
        <v>262</v>
      </c>
      <c r="M1157" s="18">
        <v>10417.959999999999</v>
      </c>
      <c r="N1157" s="18">
        <v>10</v>
      </c>
      <c r="O1157" s="18">
        <v>231.51022222222221</v>
      </c>
      <c r="P1157" s="21">
        <v>2.2222222222222223</v>
      </c>
      <c r="Q1157" s="21">
        <v>2.62</v>
      </c>
      <c r="R1157" s="18">
        <v>1436.9599999999991</v>
      </c>
      <c r="S1157" s="24">
        <v>0.13793103448275854</v>
      </c>
      <c r="T1157" s="18">
        <v>-12.080000000000837</v>
      </c>
      <c r="U1157" s="24">
        <v>-1.1595360320063464E-3</v>
      </c>
      <c r="V1157" s="12" cm="1">
        <f t="array" ref="V1157">SUMPRODUCT((B1157=$B:$B)*(M1157&lt;$M:$M))+1</f>
        <v>295</v>
      </c>
    </row>
    <row r="1158" spans="1:22" x14ac:dyDescent="0.2">
      <c r="A1158" s="14" t="str">
        <f t="shared" si="18"/>
        <v>2024Debbie Wong11</v>
      </c>
      <c r="B1158" s="5">
        <v>2024</v>
      </c>
      <c r="C1158" s="6" t="s">
        <v>175</v>
      </c>
      <c r="D1158" s="6">
        <v>350201</v>
      </c>
      <c r="E1158" s="6" t="s">
        <v>184</v>
      </c>
      <c r="F1158" s="7">
        <v>1</v>
      </c>
      <c r="G1158" s="7">
        <v>1</v>
      </c>
      <c r="H1158" s="6" t="s">
        <v>31</v>
      </c>
      <c r="I1158" s="6" t="s">
        <v>34</v>
      </c>
      <c r="J1158" s="18">
        <v>40</v>
      </c>
      <c r="K1158" s="18">
        <v>67</v>
      </c>
      <c r="L1158" s="18">
        <v>198</v>
      </c>
      <c r="M1158" s="18">
        <v>9936.7343999999994</v>
      </c>
      <c r="N1158" s="18">
        <v>11</v>
      </c>
      <c r="O1158" s="18">
        <v>248.41835999999998</v>
      </c>
      <c r="P1158" s="21">
        <v>1.675</v>
      </c>
      <c r="Q1158" s="21">
        <v>2.955223880597015</v>
      </c>
      <c r="R1158" s="18">
        <v>2161.9843999999994</v>
      </c>
      <c r="S1158" s="24">
        <v>0.2175749409182155</v>
      </c>
      <c r="T1158" s="18">
        <v>894.98439999999937</v>
      </c>
      <c r="U1158" s="24">
        <v>9.0068262265317209E-2</v>
      </c>
      <c r="V1158" s="12" cm="1">
        <f t="array" ref="V1158">SUMPRODUCT((B1158=$B:$B)*(M1158&lt;$M:$M))+1</f>
        <v>305</v>
      </c>
    </row>
    <row r="1159" spans="1:22" x14ac:dyDescent="0.2">
      <c r="A1159" s="14" t="str">
        <f t="shared" si="18"/>
        <v>2024Dora Tsai1</v>
      </c>
      <c r="B1159" s="5">
        <v>2024</v>
      </c>
      <c r="C1159" s="6" t="s">
        <v>185</v>
      </c>
      <c r="D1159" s="6">
        <v>190859</v>
      </c>
      <c r="E1159" s="6" t="s">
        <v>187</v>
      </c>
      <c r="F1159" s="7">
        <v>2</v>
      </c>
      <c r="G1159" s="7">
        <v>2</v>
      </c>
      <c r="H1159" s="6" t="s">
        <v>31</v>
      </c>
      <c r="I1159" s="6" t="s">
        <v>25</v>
      </c>
      <c r="J1159" s="18">
        <v>246</v>
      </c>
      <c r="K1159" s="18">
        <v>672</v>
      </c>
      <c r="L1159" s="18">
        <v>3531</v>
      </c>
      <c r="M1159" s="18">
        <v>132067.26</v>
      </c>
      <c r="N1159" s="18">
        <v>1</v>
      </c>
      <c r="O1159" s="18">
        <v>536.85878048780489</v>
      </c>
      <c r="P1159" s="21">
        <v>2.7317073170731709</v>
      </c>
      <c r="Q1159" s="21">
        <v>5.2544642857142856</v>
      </c>
      <c r="R1159" s="18">
        <v>9782.7600000000093</v>
      </c>
      <c r="S1159" s="24">
        <v>7.4074074074074139E-2</v>
      </c>
      <c r="T1159" s="18">
        <v>1426.1099999999988</v>
      </c>
      <c r="U1159" s="24">
        <v>1.0798361380405701E-2</v>
      </c>
      <c r="V1159" s="12" cm="1">
        <f t="array" ref="V1159">SUMPRODUCT((B1159=$B:$B)*(M1159&lt;$M:$M))+1</f>
        <v>36</v>
      </c>
    </row>
    <row r="1160" spans="1:22" x14ac:dyDescent="0.2">
      <c r="A1160" s="14" t="str">
        <f t="shared" si="18"/>
        <v>2024Dora Tsai2</v>
      </c>
      <c r="B1160" s="5">
        <v>2024</v>
      </c>
      <c r="C1160" s="6" t="s">
        <v>185</v>
      </c>
      <c r="D1160" s="6">
        <v>333866</v>
      </c>
      <c r="E1160" s="6" t="s">
        <v>83</v>
      </c>
      <c r="F1160" s="7">
        <v>2</v>
      </c>
      <c r="G1160" s="7">
        <v>3</v>
      </c>
      <c r="H1160" s="6" t="s">
        <v>22</v>
      </c>
      <c r="I1160" s="6" t="s">
        <v>25</v>
      </c>
      <c r="J1160" s="18">
        <v>97</v>
      </c>
      <c r="K1160" s="18">
        <v>575</v>
      </c>
      <c r="L1160" s="18">
        <v>3129</v>
      </c>
      <c r="M1160" s="18">
        <v>131282.85500000001</v>
      </c>
      <c r="N1160" s="18">
        <v>2</v>
      </c>
      <c r="O1160" s="18">
        <v>1353.4314948453609</v>
      </c>
      <c r="P1160" s="21">
        <v>5.927835051546392</v>
      </c>
      <c r="Q1160" s="21">
        <v>5.4417391304347822</v>
      </c>
      <c r="R1160" s="18">
        <v>7431.1050000000105</v>
      </c>
      <c r="S1160" s="24">
        <v>5.6603773584905738E-2</v>
      </c>
      <c r="T1160" s="18">
        <v>3806.9950000000104</v>
      </c>
      <c r="U1160" s="24">
        <v>2.8998417196213551E-2</v>
      </c>
      <c r="V1160" s="12" cm="1">
        <f t="array" ref="V1160">SUMPRODUCT((B1160=$B:$B)*(M1160&lt;$M:$M))+1</f>
        <v>37</v>
      </c>
    </row>
    <row r="1161" spans="1:22" x14ac:dyDescent="0.2">
      <c r="A1161" s="14" t="str">
        <f t="shared" si="18"/>
        <v>2024Dora Tsai3</v>
      </c>
      <c r="B1161" s="5">
        <v>2024</v>
      </c>
      <c r="C1161" s="6" t="s">
        <v>185</v>
      </c>
      <c r="D1161" s="6">
        <v>903026</v>
      </c>
      <c r="E1161" s="6" t="s">
        <v>464</v>
      </c>
      <c r="F1161" s="7">
        <v>2</v>
      </c>
      <c r="G1161" s="7">
        <v>2</v>
      </c>
      <c r="H1161" s="6" t="s">
        <v>31</v>
      </c>
      <c r="I1161" s="6" t="s">
        <v>25</v>
      </c>
      <c r="J1161" s="18">
        <v>142</v>
      </c>
      <c r="K1161" s="18">
        <v>440</v>
      </c>
      <c r="L1161" s="18">
        <v>2221</v>
      </c>
      <c r="M1161" s="18">
        <v>98588.07</v>
      </c>
      <c r="N1161" s="18">
        <v>3</v>
      </c>
      <c r="O1161" s="18">
        <v>694.28218309859164</v>
      </c>
      <c r="P1161" s="21">
        <v>3.0985915492957745</v>
      </c>
      <c r="Q1161" s="21">
        <v>5.0477272727272728</v>
      </c>
      <c r="R1161" s="18">
        <v>7302.820000000007</v>
      </c>
      <c r="S1161" s="24">
        <v>7.4074074074074139E-2</v>
      </c>
      <c r="T1161" s="18">
        <v>2423.0900000000074</v>
      </c>
      <c r="U1161" s="24">
        <v>2.4577923069190901E-2</v>
      </c>
      <c r="V1161" s="12" cm="1">
        <f t="array" ref="V1161">SUMPRODUCT((B1161=$B:$B)*(M1161&lt;$M:$M))+1</f>
        <v>65</v>
      </c>
    </row>
    <row r="1162" spans="1:22" x14ac:dyDescent="0.2">
      <c r="A1162" s="14" t="str">
        <f t="shared" si="18"/>
        <v>2024Dora Tsai4</v>
      </c>
      <c r="B1162" s="5">
        <v>2024</v>
      </c>
      <c r="C1162" s="6" t="s">
        <v>185</v>
      </c>
      <c r="D1162" s="6">
        <v>864241</v>
      </c>
      <c r="E1162" s="6" t="s">
        <v>102</v>
      </c>
      <c r="F1162" s="7">
        <v>2</v>
      </c>
      <c r="G1162" s="7">
        <v>2</v>
      </c>
      <c r="H1162" s="6" t="s">
        <v>22</v>
      </c>
      <c r="I1162" s="6" t="s">
        <v>25</v>
      </c>
      <c r="J1162" s="18">
        <v>52</v>
      </c>
      <c r="K1162" s="18">
        <v>393</v>
      </c>
      <c r="L1162" s="18">
        <v>2324</v>
      </c>
      <c r="M1162" s="18">
        <v>96947.4</v>
      </c>
      <c r="N1162" s="18">
        <v>4</v>
      </c>
      <c r="O1162" s="18">
        <v>1864.3730769230767</v>
      </c>
      <c r="P1162" s="21">
        <v>7.5576923076923075</v>
      </c>
      <c r="Q1162" s="21">
        <v>5.9134860050890588</v>
      </c>
      <c r="R1162" s="18">
        <v>8813.3999999999942</v>
      </c>
      <c r="S1162" s="24">
        <v>9.0909090909090856E-2</v>
      </c>
      <c r="T1162" s="18">
        <v>6789.6699999999946</v>
      </c>
      <c r="U1162" s="24">
        <v>7.0034575450192524E-2</v>
      </c>
      <c r="V1162" s="12" cm="1">
        <f t="array" ref="V1162">SUMPRODUCT((B1162=$B:$B)*(M1162&lt;$M:$M))+1</f>
        <v>66</v>
      </c>
    </row>
    <row r="1163" spans="1:22" x14ac:dyDescent="0.2">
      <c r="A1163" s="14" t="str">
        <f t="shared" si="18"/>
        <v>2024Dora Tsai5</v>
      </c>
      <c r="B1163" s="5">
        <v>2024</v>
      </c>
      <c r="C1163" s="6" t="s">
        <v>185</v>
      </c>
      <c r="D1163" s="6">
        <v>400575</v>
      </c>
      <c r="E1163" s="6" t="s">
        <v>164</v>
      </c>
      <c r="F1163" s="7">
        <v>1</v>
      </c>
      <c r="G1163" s="7">
        <v>3</v>
      </c>
      <c r="H1163" s="6" t="s">
        <v>22</v>
      </c>
      <c r="I1163" s="6" t="s">
        <v>29</v>
      </c>
      <c r="J1163" s="18">
        <v>98</v>
      </c>
      <c r="K1163" s="18">
        <v>280</v>
      </c>
      <c r="L1163" s="18">
        <v>1583</v>
      </c>
      <c r="M1163" s="18">
        <v>64334.7</v>
      </c>
      <c r="N1163" s="18">
        <v>5</v>
      </c>
      <c r="O1163" s="18">
        <v>656.47653061224491</v>
      </c>
      <c r="P1163" s="21">
        <v>2.8571428571428572</v>
      </c>
      <c r="Q1163" s="21">
        <v>5.6535714285714285</v>
      </c>
      <c r="R1163" s="18">
        <v>10722.449999999997</v>
      </c>
      <c r="S1163" s="24">
        <v>0.16666666666666663</v>
      </c>
      <c r="T1163" s="18">
        <v>7504.8499999999967</v>
      </c>
      <c r="U1163" s="24">
        <v>0.11665322135643746</v>
      </c>
      <c r="V1163" s="12" cm="1">
        <f t="array" ref="V1163">SUMPRODUCT((B1163=$B:$B)*(M1163&lt;$M:$M))+1</f>
        <v>106</v>
      </c>
    </row>
    <row r="1164" spans="1:22" x14ac:dyDescent="0.2">
      <c r="A1164" s="14" t="str">
        <f t="shared" si="18"/>
        <v>2024Dora Tsai6</v>
      </c>
      <c r="B1164" s="5">
        <v>2024</v>
      </c>
      <c r="C1164" s="6" t="s">
        <v>185</v>
      </c>
      <c r="D1164" s="6">
        <v>678432</v>
      </c>
      <c r="E1164" s="6" t="s">
        <v>189</v>
      </c>
      <c r="F1164" s="7">
        <v>2</v>
      </c>
      <c r="G1164" s="7">
        <v>2</v>
      </c>
      <c r="H1164" s="6" t="s">
        <v>31</v>
      </c>
      <c r="I1164" s="6" t="s">
        <v>29</v>
      </c>
      <c r="J1164" s="18">
        <v>242</v>
      </c>
      <c r="K1164" s="18">
        <v>341</v>
      </c>
      <c r="L1164" s="18">
        <v>1437</v>
      </c>
      <c r="M1164" s="18">
        <v>60120.180000000102</v>
      </c>
      <c r="N1164" s="18">
        <v>6</v>
      </c>
      <c r="O1164" s="18">
        <v>248.43049586776903</v>
      </c>
      <c r="P1164" s="21">
        <v>1.4090909090909092</v>
      </c>
      <c r="Q1164" s="21">
        <v>4.2140762463343107</v>
      </c>
      <c r="R1164" s="18">
        <v>7383.1800000001022</v>
      </c>
      <c r="S1164" s="24">
        <v>0.12280701754386114</v>
      </c>
      <c r="T1164" s="18">
        <v>-493.91999999992822</v>
      </c>
      <c r="U1164" s="24">
        <v>-8.215544264836323E-3</v>
      </c>
      <c r="V1164" s="12" cm="1">
        <f t="array" ref="V1164">SUMPRODUCT((B1164=$B:$B)*(M1164&lt;$M:$M))+1</f>
        <v>118</v>
      </c>
    </row>
    <row r="1165" spans="1:22" x14ac:dyDescent="0.2">
      <c r="A1165" s="14" t="str">
        <f t="shared" si="18"/>
        <v>2024Dora Tsai7</v>
      </c>
      <c r="B1165" s="5">
        <v>2024</v>
      </c>
      <c r="C1165" s="6" t="s">
        <v>185</v>
      </c>
      <c r="D1165" s="6">
        <v>551554</v>
      </c>
      <c r="E1165" s="6" t="s">
        <v>188</v>
      </c>
      <c r="F1165" s="7">
        <v>2</v>
      </c>
      <c r="G1165" s="7">
        <v>2</v>
      </c>
      <c r="H1165" s="6" t="s">
        <v>31</v>
      </c>
      <c r="I1165" s="6" t="s">
        <v>29</v>
      </c>
      <c r="J1165" s="18">
        <v>251</v>
      </c>
      <c r="K1165" s="18">
        <v>470</v>
      </c>
      <c r="L1165" s="18">
        <v>1536</v>
      </c>
      <c r="M1165" s="18">
        <v>56163.983999999997</v>
      </c>
      <c r="N1165" s="18">
        <v>7</v>
      </c>
      <c r="O1165" s="18">
        <v>223.76089243027886</v>
      </c>
      <c r="P1165" s="21">
        <v>1.8725099601593624</v>
      </c>
      <c r="Q1165" s="21">
        <v>3.2680851063829786</v>
      </c>
      <c r="R1165" s="18">
        <v>2535.9839999999967</v>
      </c>
      <c r="S1165" s="24">
        <v>4.5153207080181439E-2</v>
      </c>
      <c r="T1165" s="18">
        <v>-5758.5960000000141</v>
      </c>
      <c r="U1165" s="24">
        <v>-0.10253182893863111</v>
      </c>
      <c r="V1165" s="12" cm="1">
        <f t="array" ref="V1165">SUMPRODUCT((B1165=$B:$B)*(M1165&lt;$M:$M))+1</f>
        <v>125</v>
      </c>
    </row>
    <row r="1166" spans="1:22" x14ac:dyDescent="0.2">
      <c r="A1166" s="14" t="str">
        <f t="shared" si="18"/>
        <v>2024Dora Tsai8</v>
      </c>
      <c r="B1166" s="5">
        <v>2024</v>
      </c>
      <c r="C1166" s="6" t="s">
        <v>185</v>
      </c>
      <c r="D1166" s="6">
        <v>153936</v>
      </c>
      <c r="E1166" s="6" t="s">
        <v>190</v>
      </c>
      <c r="F1166" s="7">
        <v>1</v>
      </c>
      <c r="G1166" s="7">
        <v>1</v>
      </c>
      <c r="H1166" s="6" t="s">
        <v>31</v>
      </c>
      <c r="I1166" s="6" t="s">
        <v>29</v>
      </c>
      <c r="J1166" s="18">
        <v>30</v>
      </c>
      <c r="K1166" s="18">
        <v>106</v>
      </c>
      <c r="L1166" s="18">
        <v>450</v>
      </c>
      <c r="M1166" s="18">
        <v>24137.64</v>
      </c>
      <c r="N1166" s="18">
        <v>8</v>
      </c>
      <c r="O1166" s="18">
        <v>804.58799999999997</v>
      </c>
      <c r="P1166" s="21">
        <v>3.5333333333333332</v>
      </c>
      <c r="Q1166" s="21">
        <v>4.2452830188679247</v>
      </c>
      <c r="R1166" s="18">
        <v>4955.8899999999994</v>
      </c>
      <c r="S1166" s="24">
        <v>0.20531791840461616</v>
      </c>
      <c r="T1166" s="18">
        <v>3951.8099999999995</v>
      </c>
      <c r="U1166" s="24">
        <v>0.16371981685036316</v>
      </c>
      <c r="V1166" s="12" cm="1">
        <f t="array" ref="V1166">SUMPRODUCT((B1166=$B:$B)*(M1166&lt;$M:$M))+1</f>
        <v>201</v>
      </c>
    </row>
    <row r="1167" spans="1:22" x14ac:dyDescent="0.2">
      <c r="A1167" s="14" t="str">
        <f t="shared" si="18"/>
        <v>2024Dora Tsai9</v>
      </c>
      <c r="B1167" s="5">
        <v>2024</v>
      </c>
      <c r="C1167" s="6" t="s">
        <v>185</v>
      </c>
      <c r="D1167" s="6">
        <v>128453</v>
      </c>
      <c r="E1167" s="6" t="s">
        <v>180</v>
      </c>
      <c r="F1167" s="7">
        <v>2</v>
      </c>
      <c r="G1167" s="7">
        <v>1</v>
      </c>
      <c r="H1167" s="6" t="s">
        <v>22</v>
      </c>
      <c r="I1167" s="6" t="s">
        <v>34</v>
      </c>
      <c r="J1167" s="18">
        <v>8</v>
      </c>
      <c r="K1167" s="18">
        <v>114</v>
      </c>
      <c r="L1167" s="18">
        <v>353</v>
      </c>
      <c r="M1167" s="18">
        <v>13703.37</v>
      </c>
      <c r="N1167" s="18">
        <v>9</v>
      </c>
      <c r="O1167" s="18">
        <v>1712.9212500000001</v>
      </c>
      <c r="P1167" s="21">
        <v>14.25</v>
      </c>
      <c r="Q1167" s="21">
        <v>3.0964912280701755</v>
      </c>
      <c r="R1167" s="18">
        <v>1890.1200000000008</v>
      </c>
      <c r="S1167" s="24">
        <v>0.13793103448275867</v>
      </c>
      <c r="T1167" s="18">
        <v>1542.3700000000008</v>
      </c>
      <c r="U1167" s="24">
        <v>0.1125540651679113</v>
      </c>
      <c r="V1167" s="12" cm="1">
        <f t="array" ref="V1167">SUMPRODUCT((B1167=$B:$B)*(M1167&lt;$M:$M))+1</f>
        <v>255</v>
      </c>
    </row>
    <row r="1168" spans="1:22" x14ac:dyDescent="0.2">
      <c r="A1168" s="14" t="str">
        <f t="shared" si="18"/>
        <v>2024Dora Tsai10</v>
      </c>
      <c r="B1168" s="5">
        <v>2024</v>
      </c>
      <c r="C1168" s="6" t="s">
        <v>185</v>
      </c>
      <c r="D1168" s="6">
        <v>879751</v>
      </c>
      <c r="E1168" s="6" t="s">
        <v>192</v>
      </c>
      <c r="F1168" s="7">
        <v>1</v>
      </c>
      <c r="G1168" s="7">
        <v>1</v>
      </c>
      <c r="H1168" s="6" t="s">
        <v>31</v>
      </c>
      <c r="I1168" s="6" t="s">
        <v>34</v>
      </c>
      <c r="J1168" s="18">
        <v>39</v>
      </c>
      <c r="K1168" s="18">
        <v>48</v>
      </c>
      <c r="L1168" s="18">
        <v>147</v>
      </c>
      <c r="M1168" s="18">
        <v>5926.8</v>
      </c>
      <c r="N1168" s="18">
        <v>10</v>
      </c>
      <c r="O1168" s="18">
        <v>151.96923076923076</v>
      </c>
      <c r="P1168" s="21">
        <v>1.2307692307692308</v>
      </c>
      <c r="Q1168" s="21">
        <v>3.0625</v>
      </c>
      <c r="R1168" s="18">
        <v>987.80000000000018</v>
      </c>
      <c r="S1168" s="24">
        <v>0.16666666666666669</v>
      </c>
      <c r="T1168" s="18">
        <v>-230.19999999999982</v>
      </c>
      <c r="U1168" s="24">
        <v>-3.8840521023149055E-2</v>
      </c>
      <c r="V1168" s="12" cm="1">
        <f t="array" ref="V1168">SUMPRODUCT((B1168=$B:$B)*(M1168&lt;$M:$M))+1</f>
        <v>381</v>
      </c>
    </row>
    <row r="1169" spans="1:22" x14ac:dyDescent="0.2">
      <c r="A1169" s="14" t="str">
        <f t="shared" si="18"/>
        <v>2024Dora Tsai11</v>
      </c>
      <c r="B1169" s="5">
        <v>2024</v>
      </c>
      <c r="C1169" s="6" t="s">
        <v>185</v>
      </c>
      <c r="D1169" s="6">
        <v>743099</v>
      </c>
      <c r="E1169" s="6" t="s">
        <v>191</v>
      </c>
      <c r="F1169" s="7">
        <v>1</v>
      </c>
      <c r="G1169" s="7">
        <v>4</v>
      </c>
      <c r="H1169" s="6" t="s">
        <v>22</v>
      </c>
      <c r="I1169" s="6" t="s">
        <v>34</v>
      </c>
      <c r="J1169" s="18">
        <v>22</v>
      </c>
      <c r="K1169" s="18">
        <v>40</v>
      </c>
      <c r="L1169" s="18">
        <v>126</v>
      </c>
      <c r="M1169" s="18">
        <v>5712.6</v>
      </c>
      <c r="N1169" s="18">
        <v>11</v>
      </c>
      <c r="O1169" s="18">
        <v>259.66363636363639</v>
      </c>
      <c r="P1169" s="21">
        <v>1.8181818181818181</v>
      </c>
      <c r="Q1169" s="21">
        <v>3.15</v>
      </c>
      <c r="R1169" s="18">
        <v>952.10000000000036</v>
      </c>
      <c r="S1169" s="24">
        <v>0.16666666666666671</v>
      </c>
      <c r="T1169" s="18">
        <v>252.10000000000036</v>
      </c>
      <c r="U1169" s="24">
        <v>4.4130518502958432E-2</v>
      </c>
      <c r="V1169" s="12" cm="1">
        <f t="array" ref="V1169">SUMPRODUCT((B1169=$B:$B)*(M1169&lt;$M:$M))+1</f>
        <v>383</v>
      </c>
    </row>
    <row r="1170" spans="1:22" x14ac:dyDescent="0.2">
      <c r="A1170" s="14" t="str">
        <f t="shared" si="18"/>
        <v>2024Elena Crosswell1</v>
      </c>
      <c r="B1170" s="5">
        <v>2024</v>
      </c>
      <c r="C1170" s="6" t="s">
        <v>465</v>
      </c>
      <c r="D1170" s="6">
        <v>387642</v>
      </c>
      <c r="E1170" s="6" t="s">
        <v>494</v>
      </c>
      <c r="F1170" s="7">
        <v>1</v>
      </c>
      <c r="G1170" s="7">
        <v>1</v>
      </c>
      <c r="H1170" s="6" t="s">
        <v>31</v>
      </c>
      <c r="I1170" s="6" t="s">
        <v>25</v>
      </c>
      <c r="J1170" s="18">
        <v>172</v>
      </c>
      <c r="K1170" s="18">
        <v>521</v>
      </c>
      <c r="L1170" s="18">
        <v>2704</v>
      </c>
      <c r="M1170" s="18">
        <v>116623.53</v>
      </c>
      <c r="N1170" s="18">
        <v>1</v>
      </c>
      <c r="O1170" s="18">
        <v>678.04377906976742</v>
      </c>
      <c r="P1170" s="21">
        <v>3.0290697674418605</v>
      </c>
      <c r="Q1170" s="21">
        <v>5.1900191938579656</v>
      </c>
      <c r="R1170" s="18">
        <v>8638.7799999999988</v>
      </c>
      <c r="S1170" s="24">
        <v>7.407407407407407E-2</v>
      </c>
      <c r="T1170" s="18">
        <v>2964.9799999999987</v>
      </c>
      <c r="U1170" s="24">
        <v>2.5423514448585108E-2</v>
      </c>
      <c r="V1170" s="12" cm="1">
        <f t="array" ref="V1170">SUMPRODUCT((B1170=$B:$B)*(M1170&lt;$M:$M))+1</f>
        <v>44</v>
      </c>
    </row>
    <row r="1171" spans="1:22" x14ac:dyDescent="0.2">
      <c r="A1171" s="14" t="str">
        <f t="shared" si="18"/>
        <v>2024Elena Crosswell2</v>
      </c>
      <c r="B1171" s="5">
        <v>2024</v>
      </c>
      <c r="C1171" s="6" t="s">
        <v>465</v>
      </c>
      <c r="D1171" s="6">
        <v>477716</v>
      </c>
      <c r="E1171" s="6" t="s">
        <v>467</v>
      </c>
      <c r="F1171" s="7">
        <v>1</v>
      </c>
      <c r="G1171" s="7">
        <v>1</v>
      </c>
      <c r="H1171" s="6" t="s">
        <v>31</v>
      </c>
      <c r="I1171" s="6" t="s">
        <v>29</v>
      </c>
      <c r="J1171" s="18">
        <v>102</v>
      </c>
      <c r="K1171" s="18">
        <v>306</v>
      </c>
      <c r="L1171" s="18">
        <v>1584</v>
      </c>
      <c r="M1171" s="18">
        <v>63489.42</v>
      </c>
      <c r="N1171" s="18">
        <v>2</v>
      </c>
      <c r="O1171" s="18">
        <v>622.44529411764699</v>
      </c>
      <c r="P1171" s="21">
        <v>3</v>
      </c>
      <c r="Q1171" s="21">
        <v>5.1764705882352944</v>
      </c>
      <c r="R1171" s="18">
        <v>4702.9199999999983</v>
      </c>
      <c r="S1171" s="24">
        <v>7.4074074074074042E-2</v>
      </c>
      <c r="T1171" s="18">
        <v>1341.2399999999984</v>
      </c>
      <c r="U1171" s="24">
        <v>2.1125409556426857E-2</v>
      </c>
      <c r="V1171" s="12" cm="1">
        <f t="array" ref="V1171">SUMPRODUCT((B1171=$B:$B)*(M1171&lt;$M:$M))+1</f>
        <v>111</v>
      </c>
    </row>
    <row r="1172" spans="1:22" x14ac:dyDescent="0.2">
      <c r="A1172" s="14" t="str">
        <f t="shared" si="18"/>
        <v>2024Elena Crosswell3</v>
      </c>
      <c r="B1172" s="5">
        <v>2024</v>
      </c>
      <c r="C1172" s="6" t="s">
        <v>465</v>
      </c>
      <c r="D1172" s="6">
        <v>858490</v>
      </c>
      <c r="E1172" s="6" t="s">
        <v>445</v>
      </c>
      <c r="F1172" s="7">
        <v>1</v>
      </c>
      <c r="G1172" s="7">
        <v>2</v>
      </c>
      <c r="H1172" s="6" t="s">
        <v>22</v>
      </c>
      <c r="I1172" s="6" t="s">
        <v>29</v>
      </c>
      <c r="J1172" s="18">
        <v>103</v>
      </c>
      <c r="K1172" s="18">
        <v>284</v>
      </c>
      <c r="L1172" s="18">
        <v>1105</v>
      </c>
      <c r="M1172" s="18">
        <v>49154.97</v>
      </c>
      <c r="N1172" s="18">
        <v>3</v>
      </c>
      <c r="O1172" s="18">
        <v>477.23271844660195</v>
      </c>
      <c r="P1172" s="21">
        <v>2.7572815533980584</v>
      </c>
      <c r="Q1172" s="21">
        <v>3.890845070422535</v>
      </c>
      <c r="R1172" s="18">
        <v>4711.7200000000012</v>
      </c>
      <c r="S1172" s="24">
        <v>9.5854396818877141E-2</v>
      </c>
      <c r="T1172" s="18">
        <v>1339.6400000000012</v>
      </c>
      <c r="U1172" s="24">
        <v>2.7253398791617638E-2</v>
      </c>
      <c r="V1172" s="12" cm="1">
        <f t="array" ref="V1172">SUMPRODUCT((B1172=$B:$B)*(M1172&lt;$M:$M))+1</f>
        <v>139</v>
      </c>
    </row>
    <row r="1173" spans="1:22" x14ac:dyDescent="0.2">
      <c r="A1173" s="14" t="str">
        <f t="shared" si="18"/>
        <v>2024Elena Crosswell4</v>
      </c>
      <c r="B1173" s="5">
        <v>2024</v>
      </c>
      <c r="C1173" s="6" t="s">
        <v>465</v>
      </c>
      <c r="D1173" s="6">
        <v>642395</v>
      </c>
      <c r="E1173" s="6" t="s">
        <v>466</v>
      </c>
      <c r="F1173" s="7">
        <v>1</v>
      </c>
      <c r="G1173" s="7">
        <v>2</v>
      </c>
      <c r="H1173" s="6" t="s">
        <v>22</v>
      </c>
      <c r="I1173" s="6" t="s">
        <v>29</v>
      </c>
      <c r="J1173" s="18">
        <v>60</v>
      </c>
      <c r="K1173" s="18">
        <v>251</v>
      </c>
      <c r="L1173" s="18">
        <v>923</v>
      </c>
      <c r="M1173" s="18">
        <v>38731.800000000003</v>
      </c>
      <c r="N1173" s="18">
        <v>4</v>
      </c>
      <c r="O1173" s="18">
        <v>645.53000000000009</v>
      </c>
      <c r="P1173" s="21">
        <v>4.1833333333333336</v>
      </c>
      <c r="Q1173" s="21">
        <v>3.6772908366533863</v>
      </c>
      <c r="R1173" s="18">
        <v>6455.3000000000029</v>
      </c>
      <c r="S1173" s="24">
        <v>0.16666666666666674</v>
      </c>
      <c r="T1173" s="18">
        <v>4409.1000000000031</v>
      </c>
      <c r="U1173" s="24">
        <v>0.11383669233033329</v>
      </c>
      <c r="V1173" s="12" cm="1">
        <f t="array" ref="V1173">SUMPRODUCT((B1173=$B:$B)*(M1173&lt;$M:$M))+1</f>
        <v>163</v>
      </c>
    </row>
    <row r="1174" spans="1:22" x14ac:dyDescent="0.2">
      <c r="A1174" s="14" t="str">
        <f t="shared" si="18"/>
        <v>2024Elena Crosswell5</v>
      </c>
      <c r="B1174" s="5">
        <v>2024</v>
      </c>
      <c r="C1174" s="6" t="s">
        <v>465</v>
      </c>
      <c r="D1174" s="6">
        <v>328781</v>
      </c>
      <c r="E1174" s="6" t="s">
        <v>471</v>
      </c>
      <c r="F1174" s="7">
        <v>1</v>
      </c>
      <c r="G1174" s="7">
        <v>1</v>
      </c>
      <c r="H1174" s="6" t="s">
        <v>31</v>
      </c>
      <c r="I1174" s="6" t="s">
        <v>34</v>
      </c>
      <c r="J1174" s="18">
        <v>16</v>
      </c>
      <c r="K1174" s="18">
        <v>29</v>
      </c>
      <c r="L1174" s="18">
        <v>80</v>
      </c>
      <c r="M1174" s="18">
        <v>5459.36</v>
      </c>
      <c r="N1174" s="18">
        <v>5</v>
      </c>
      <c r="O1174" s="18">
        <v>341.21</v>
      </c>
      <c r="P1174" s="21">
        <v>1.8125</v>
      </c>
      <c r="Q1174" s="21">
        <v>2.7586206896551726</v>
      </c>
      <c r="R1174" s="18">
        <v>1258.3599999999997</v>
      </c>
      <c r="S1174" s="24">
        <v>0.23049588230122209</v>
      </c>
      <c r="T1174" s="18">
        <v>749.35999999999967</v>
      </c>
      <c r="U1174" s="24">
        <v>0.137261510506726</v>
      </c>
      <c r="V1174" s="12" cm="1">
        <f t="array" ref="V1174">SUMPRODUCT((B1174=$B:$B)*(M1174&lt;$M:$M))+1</f>
        <v>391</v>
      </c>
    </row>
    <row r="1175" spans="1:22" x14ac:dyDescent="0.2">
      <c r="A1175" s="14" t="str">
        <f t="shared" si="18"/>
        <v>2024Elena Crosswell6</v>
      </c>
      <c r="B1175" s="5">
        <v>2024</v>
      </c>
      <c r="C1175" s="6" t="s">
        <v>465</v>
      </c>
      <c r="D1175" s="6">
        <v>610296</v>
      </c>
      <c r="E1175" s="6" t="s">
        <v>468</v>
      </c>
      <c r="F1175" s="7">
        <v>1</v>
      </c>
      <c r="G1175" s="7">
        <v>1</v>
      </c>
      <c r="H1175" s="6" t="s">
        <v>31</v>
      </c>
      <c r="I1175" s="6" t="s">
        <v>34</v>
      </c>
      <c r="J1175" s="18">
        <v>18</v>
      </c>
      <c r="K1175" s="18">
        <v>42</v>
      </c>
      <c r="L1175" s="18">
        <v>122</v>
      </c>
      <c r="M1175" s="18">
        <v>4850.2240000000002</v>
      </c>
      <c r="N1175" s="18">
        <v>6</v>
      </c>
      <c r="O1175" s="18">
        <v>269.4568888888889</v>
      </c>
      <c r="P1175" s="21">
        <v>2.3333333333333335</v>
      </c>
      <c r="Q1175" s="21">
        <v>2.9047619047619047</v>
      </c>
      <c r="R1175" s="18">
        <v>1433.4740000000002</v>
      </c>
      <c r="S1175" s="24">
        <v>0.29554799943260357</v>
      </c>
      <c r="T1175" s="18">
        <v>851.95400000000018</v>
      </c>
      <c r="U1175" s="24">
        <v>0.17565250594611717</v>
      </c>
      <c r="V1175" s="12" cm="1">
        <f t="array" ref="V1175">SUMPRODUCT((B1175=$B:$B)*(M1175&lt;$M:$M))+1</f>
        <v>406</v>
      </c>
    </row>
    <row r="1176" spans="1:22" x14ac:dyDescent="0.2">
      <c r="A1176" s="14" t="str">
        <f t="shared" si="18"/>
        <v>2024Elena Crosswell7</v>
      </c>
      <c r="B1176" s="5">
        <v>2024</v>
      </c>
      <c r="C1176" s="6" t="s">
        <v>465</v>
      </c>
      <c r="D1176" s="6">
        <v>400447</v>
      </c>
      <c r="E1176" s="6" t="s">
        <v>470</v>
      </c>
      <c r="F1176" s="7">
        <v>1</v>
      </c>
      <c r="G1176" s="7">
        <v>1</v>
      </c>
      <c r="H1176" s="6" t="s">
        <v>31</v>
      </c>
      <c r="I1176" s="6" t="s">
        <v>34</v>
      </c>
      <c r="J1176" s="18">
        <v>6</v>
      </c>
      <c r="K1176" s="18">
        <v>13</v>
      </c>
      <c r="L1176" s="18">
        <v>46</v>
      </c>
      <c r="M1176" s="18">
        <v>2725.232</v>
      </c>
      <c r="N1176" s="18">
        <v>7</v>
      </c>
      <c r="O1176" s="18">
        <v>454.20533333333333</v>
      </c>
      <c r="P1176" s="21">
        <v>2.1666666666666665</v>
      </c>
      <c r="Q1176" s="21">
        <v>3.5384615384615383</v>
      </c>
      <c r="R1176" s="18">
        <v>785.48199999999997</v>
      </c>
      <c r="S1176" s="24">
        <v>0.28822573637767351</v>
      </c>
      <c r="T1176" s="18">
        <v>592.48199999999997</v>
      </c>
      <c r="U1176" s="24">
        <v>0.21740607772108941</v>
      </c>
      <c r="V1176" s="12" cm="1">
        <f t="array" ref="V1176">SUMPRODUCT((B1176=$B:$B)*(M1176&lt;$M:$M))+1</f>
        <v>462</v>
      </c>
    </row>
    <row r="1177" spans="1:22" x14ac:dyDescent="0.2">
      <c r="A1177" s="14" t="str">
        <f t="shared" si="18"/>
        <v>2024Elena Crosswell8</v>
      </c>
      <c r="B1177" s="5">
        <v>2024</v>
      </c>
      <c r="C1177" s="6" t="s">
        <v>465</v>
      </c>
      <c r="D1177" s="6">
        <v>498034</v>
      </c>
      <c r="E1177" s="6" t="s">
        <v>472</v>
      </c>
      <c r="F1177" s="7">
        <v>1</v>
      </c>
      <c r="G1177" s="7">
        <v>1</v>
      </c>
      <c r="H1177" s="6" t="s">
        <v>31</v>
      </c>
      <c r="I1177" s="6" t="s">
        <v>34</v>
      </c>
      <c r="J1177" s="18">
        <v>7</v>
      </c>
      <c r="K1177" s="18">
        <v>13</v>
      </c>
      <c r="L1177" s="18">
        <v>22</v>
      </c>
      <c r="M1177" s="18">
        <v>1289.424</v>
      </c>
      <c r="N1177" s="18">
        <v>8</v>
      </c>
      <c r="O1177" s="18">
        <v>184.20342857142856</v>
      </c>
      <c r="P1177" s="21">
        <v>1.8571428571428572</v>
      </c>
      <c r="Q1177" s="21">
        <v>1.6923076923076923</v>
      </c>
      <c r="R1177" s="18">
        <v>432.42399999999998</v>
      </c>
      <c r="S1177" s="24">
        <v>0.33536214619861271</v>
      </c>
      <c r="T1177" s="18">
        <v>209.42399999999998</v>
      </c>
      <c r="U1177" s="24">
        <v>0.16241670699475114</v>
      </c>
      <c r="V1177" s="12" cm="1">
        <f t="array" ref="V1177">SUMPRODUCT((B1177=$B:$B)*(M1177&lt;$M:$M))+1</f>
        <v>494</v>
      </c>
    </row>
    <row r="1178" spans="1:22" x14ac:dyDescent="0.2">
      <c r="A1178" s="14" t="str">
        <f t="shared" si="18"/>
        <v>2024Gerald Wilson1</v>
      </c>
      <c r="B1178" s="5">
        <v>2024</v>
      </c>
      <c r="C1178" s="6" t="s">
        <v>193</v>
      </c>
      <c r="D1178" s="6">
        <v>857703</v>
      </c>
      <c r="E1178" s="6" t="s">
        <v>194</v>
      </c>
      <c r="F1178" s="7">
        <v>3</v>
      </c>
      <c r="G1178" s="7">
        <v>3</v>
      </c>
      <c r="H1178" s="6" t="s">
        <v>31</v>
      </c>
      <c r="I1178" s="6" t="s">
        <v>23</v>
      </c>
      <c r="J1178" s="18">
        <v>252</v>
      </c>
      <c r="K1178" s="18">
        <v>908</v>
      </c>
      <c r="L1178" s="18">
        <v>4483</v>
      </c>
      <c r="M1178" s="18">
        <v>184690.27499999999</v>
      </c>
      <c r="N1178" s="18">
        <v>1</v>
      </c>
      <c r="O1178" s="18">
        <v>732.89791666666667</v>
      </c>
      <c r="P1178" s="21">
        <v>3.6031746031746033</v>
      </c>
      <c r="Q1178" s="21">
        <v>4.9372246696035242</v>
      </c>
      <c r="R1178" s="18">
        <v>16790.024999999994</v>
      </c>
      <c r="S1178" s="24">
        <v>9.0909090909090884E-2</v>
      </c>
      <c r="T1178" s="18">
        <v>8002.8749999999945</v>
      </c>
      <c r="U1178" s="24">
        <v>4.3331328625722143E-2</v>
      </c>
      <c r="V1178" s="12" cm="1">
        <f t="array" ref="V1178">SUMPRODUCT((B1178=$B:$B)*(M1178&lt;$M:$M))+1</f>
        <v>20</v>
      </c>
    </row>
    <row r="1179" spans="1:22" x14ac:dyDescent="0.2">
      <c r="A1179" s="14" t="str">
        <f t="shared" si="18"/>
        <v>2024Gerald Wilson2</v>
      </c>
      <c r="B1179" s="5">
        <v>2024</v>
      </c>
      <c r="C1179" s="6" t="s">
        <v>193</v>
      </c>
      <c r="D1179" s="6">
        <v>481214</v>
      </c>
      <c r="E1179" s="6" t="s">
        <v>131</v>
      </c>
      <c r="F1179" s="7">
        <v>3</v>
      </c>
      <c r="G1179" s="7">
        <v>4</v>
      </c>
      <c r="H1179" s="6" t="s">
        <v>22</v>
      </c>
      <c r="I1179" s="6" t="s">
        <v>25</v>
      </c>
      <c r="J1179" s="18">
        <v>56</v>
      </c>
      <c r="K1179" s="18">
        <v>351</v>
      </c>
      <c r="L1179" s="18">
        <v>3097</v>
      </c>
      <c r="M1179" s="18">
        <v>145819.821</v>
      </c>
      <c r="N1179" s="18">
        <v>2</v>
      </c>
      <c r="O1179" s="18">
        <v>2603.9253749999998</v>
      </c>
      <c r="P1179" s="21">
        <v>6.2678571428571432</v>
      </c>
      <c r="Q1179" s="21">
        <v>8.8233618233618234</v>
      </c>
      <c r="R1179" s="18">
        <v>25404.820999999996</v>
      </c>
      <c r="S1179" s="24">
        <v>0.17422062944378458</v>
      </c>
      <c r="T1179" s="18">
        <v>23292.070999999996</v>
      </c>
      <c r="U1179" s="24">
        <v>0.15973185840078624</v>
      </c>
      <c r="V1179" s="12" cm="1">
        <f t="array" ref="V1179">SUMPRODUCT((B1179=$B:$B)*(M1179&lt;$M:$M))+1</f>
        <v>32</v>
      </c>
    </row>
    <row r="1180" spans="1:22" x14ac:dyDescent="0.2">
      <c r="A1180" s="14" t="str">
        <f t="shared" si="18"/>
        <v>2024Gerald Wilson3</v>
      </c>
      <c r="B1180" s="5">
        <v>2024</v>
      </c>
      <c r="C1180" s="6" t="s">
        <v>193</v>
      </c>
      <c r="D1180" s="6">
        <v>548541</v>
      </c>
      <c r="E1180" s="6" t="s">
        <v>195</v>
      </c>
      <c r="F1180" s="7">
        <v>3</v>
      </c>
      <c r="G1180" s="7">
        <v>6</v>
      </c>
      <c r="H1180" s="6" t="s">
        <v>22</v>
      </c>
      <c r="I1180" s="6" t="s">
        <v>25</v>
      </c>
      <c r="J1180" s="18">
        <v>131</v>
      </c>
      <c r="K1180" s="18">
        <v>507</v>
      </c>
      <c r="L1180" s="18">
        <v>3134</v>
      </c>
      <c r="M1180" s="18">
        <v>132079.7824</v>
      </c>
      <c r="N1180" s="18">
        <v>3</v>
      </c>
      <c r="O1180" s="18">
        <v>1008.242613740458</v>
      </c>
      <c r="P1180" s="21">
        <v>3.8702290076335877</v>
      </c>
      <c r="Q1180" s="21">
        <v>6.1814595660749507</v>
      </c>
      <c r="R1180" s="18">
        <v>15832.032399999996</v>
      </c>
      <c r="S1180" s="24">
        <v>0.11986719021124005</v>
      </c>
      <c r="T1180" s="18">
        <v>11216.082399999996</v>
      </c>
      <c r="U1180" s="24">
        <v>8.4918995142136119E-2</v>
      </c>
      <c r="V1180" s="12" cm="1">
        <f t="array" ref="V1180">SUMPRODUCT((B1180=$B:$B)*(M1180&lt;$M:$M))+1</f>
        <v>35</v>
      </c>
    </row>
    <row r="1181" spans="1:22" x14ac:dyDescent="0.2">
      <c r="A1181" s="14" t="str">
        <f t="shared" si="18"/>
        <v>2024Gerald Wilson4</v>
      </c>
      <c r="B1181" s="5">
        <v>2024</v>
      </c>
      <c r="C1181" s="6" t="s">
        <v>193</v>
      </c>
      <c r="D1181" s="6">
        <v>884431</v>
      </c>
      <c r="E1181" s="6" t="s">
        <v>89</v>
      </c>
      <c r="F1181" s="7">
        <v>3</v>
      </c>
      <c r="G1181" s="7">
        <v>4</v>
      </c>
      <c r="H1181" s="6" t="s">
        <v>22</v>
      </c>
      <c r="I1181" s="6" t="s">
        <v>25</v>
      </c>
      <c r="J1181" s="18">
        <v>244</v>
      </c>
      <c r="K1181" s="18">
        <v>512</v>
      </c>
      <c r="L1181" s="18">
        <v>1790</v>
      </c>
      <c r="M1181" s="18">
        <v>77848.399999999994</v>
      </c>
      <c r="N1181" s="18">
        <v>4</v>
      </c>
      <c r="O1181" s="18">
        <v>319.05081967213113</v>
      </c>
      <c r="P1181" s="21">
        <v>2.098360655737705</v>
      </c>
      <c r="Q1181" s="21">
        <v>3.49609375</v>
      </c>
      <c r="R1181" s="18">
        <v>8340.8999999999942</v>
      </c>
      <c r="S1181" s="24">
        <v>0.10714285714285708</v>
      </c>
      <c r="T1181" s="18">
        <v>218.64999999999418</v>
      </c>
      <c r="U1181" s="24">
        <v>2.8086640187851542E-3</v>
      </c>
      <c r="V1181" s="12" cm="1">
        <f t="array" ref="V1181">SUMPRODUCT((B1181=$B:$B)*(M1181&lt;$M:$M))+1</f>
        <v>85</v>
      </c>
    </row>
    <row r="1182" spans="1:22" x14ac:dyDescent="0.2">
      <c r="A1182" s="14" t="str">
        <f t="shared" si="18"/>
        <v>2024Hugo Vale1</v>
      </c>
      <c r="B1182" s="5">
        <v>2024</v>
      </c>
      <c r="C1182" s="6" t="s">
        <v>198</v>
      </c>
      <c r="D1182" s="6">
        <v>775247</v>
      </c>
      <c r="E1182" s="6" t="s">
        <v>199</v>
      </c>
      <c r="F1182" s="7">
        <v>5</v>
      </c>
      <c r="G1182" s="7">
        <v>5</v>
      </c>
      <c r="H1182" s="6" t="s">
        <v>22</v>
      </c>
      <c r="I1182" s="6" t="s">
        <v>23</v>
      </c>
      <c r="J1182" s="18">
        <v>167</v>
      </c>
      <c r="K1182" s="18">
        <v>570</v>
      </c>
      <c r="L1182" s="18">
        <v>4159</v>
      </c>
      <c r="M1182" s="18">
        <v>174089.43419999999</v>
      </c>
      <c r="N1182" s="18">
        <v>1</v>
      </c>
      <c r="O1182" s="18">
        <v>1042.4517017964072</v>
      </c>
      <c r="P1182" s="21">
        <v>3.4131736526946108</v>
      </c>
      <c r="Q1182" s="21">
        <v>7.2964912280701757</v>
      </c>
      <c r="R1182" s="18">
        <v>17104.684199999989</v>
      </c>
      <c r="S1182" s="24">
        <v>9.8252282102023109E-2</v>
      </c>
      <c r="T1182" s="18">
        <v>11139.734199999988</v>
      </c>
      <c r="U1182" s="24">
        <v>6.3988571455762644E-2</v>
      </c>
      <c r="V1182" s="12" cm="1">
        <f t="array" ref="V1182">SUMPRODUCT((B1182=$B:$B)*(M1182&lt;$M:$M))+1</f>
        <v>24</v>
      </c>
    </row>
    <row r="1183" spans="1:22" x14ac:dyDescent="0.2">
      <c r="A1183" s="14" t="str">
        <f t="shared" si="18"/>
        <v>2024Hugo Vale2</v>
      </c>
      <c r="B1183" s="5">
        <v>2024</v>
      </c>
      <c r="C1183" s="6" t="s">
        <v>198</v>
      </c>
      <c r="D1183" s="6">
        <v>333866</v>
      </c>
      <c r="E1183" s="6" t="s">
        <v>83</v>
      </c>
      <c r="F1183" s="7">
        <v>5</v>
      </c>
      <c r="G1183" s="7">
        <v>3</v>
      </c>
      <c r="H1183" s="6" t="s">
        <v>22</v>
      </c>
      <c r="I1183" s="6" t="s">
        <v>23</v>
      </c>
      <c r="J1183" s="18">
        <v>76</v>
      </c>
      <c r="K1183" s="18">
        <v>680</v>
      </c>
      <c r="L1183" s="18">
        <v>4312</v>
      </c>
      <c r="M1183" s="18">
        <v>167071.63500000001</v>
      </c>
      <c r="N1183" s="18">
        <v>2</v>
      </c>
      <c r="O1183" s="18">
        <v>2198.3109868421052</v>
      </c>
      <c r="P1183" s="21">
        <v>8.9473684210526319</v>
      </c>
      <c r="Q1183" s="21">
        <v>6.341176470588235</v>
      </c>
      <c r="R1183" s="18">
        <v>9456.8850000000093</v>
      </c>
      <c r="S1183" s="24">
        <v>5.660377358490571E-2</v>
      </c>
      <c r="T1183" s="18">
        <v>6332.9850000000097</v>
      </c>
      <c r="U1183" s="24">
        <v>3.7905806093296503E-2</v>
      </c>
      <c r="V1183" s="12" cm="1">
        <f t="array" ref="V1183">SUMPRODUCT((B1183=$B:$B)*(M1183&lt;$M:$M))+1</f>
        <v>28</v>
      </c>
    </row>
    <row r="1184" spans="1:22" x14ac:dyDescent="0.2">
      <c r="A1184" s="14" t="str">
        <f t="shared" si="18"/>
        <v>2024Hugo Vale3</v>
      </c>
      <c r="B1184" s="5">
        <v>2024</v>
      </c>
      <c r="C1184" s="6" t="s">
        <v>198</v>
      </c>
      <c r="D1184" s="6">
        <v>143836</v>
      </c>
      <c r="E1184" s="6" t="s">
        <v>200</v>
      </c>
      <c r="F1184" s="7">
        <v>5</v>
      </c>
      <c r="G1184" s="7">
        <v>2</v>
      </c>
      <c r="H1184" s="6" t="s">
        <v>22</v>
      </c>
      <c r="I1184" s="6" t="s">
        <v>25</v>
      </c>
      <c r="J1184" s="18">
        <v>252</v>
      </c>
      <c r="K1184" s="18">
        <v>760</v>
      </c>
      <c r="L1184" s="18">
        <v>2440</v>
      </c>
      <c r="M1184" s="18">
        <v>113842.8</v>
      </c>
      <c r="N1184" s="18">
        <v>3</v>
      </c>
      <c r="O1184" s="18">
        <v>451.75714285714287</v>
      </c>
      <c r="P1184" s="21">
        <v>3.0158730158730158</v>
      </c>
      <c r="Q1184" s="21">
        <v>3.2105263157894739</v>
      </c>
      <c r="R1184" s="18">
        <v>18973.800000000003</v>
      </c>
      <c r="S1184" s="24">
        <v>0.16666666666666669</v>
      </c>
      <c r="T1184" s="18">
        <v>10083.150000000003</v>
      </c>
      <c r="U1184" s="24">
        <v>8.8570818707902496E-2</v>
      </c>
      <c r="V1184" s="12" cm="1">
        <f t="array" ref="V1184">SUMPRODUCT((B1184=$B:$B)*(M1184&lt;$M:$M))+1</f>
        <v>48</v>
      </c>
    </row>
    <row r="1185" spans="1:22" x14ac:dyDescent="0.2">
      <c r="A1185" s="14" t="str">
        <f t="shared" si="18"/>
        <v>2024Hugo Vale4</v>
      </c>
      <c r="B1185" s="5">
        <v>2024</v>
      </c>
      <c r="C1185" s="6" t="s">
        <v>198</v>
      </c>
      <c r="D1185" s="6">
        <v>375019</v>
      </c>
      <c r="E1185" s="6" t="s">
        <v>202</v>
      </c>
      <c r="F1185" s="7">
        <v>5</v>
      </c>
      <c r="G1185" s="7">
        <v>5</v>
      </c>
      <c r="H1185" s="6" t="s">
        <v>31</v>
      </c>
      <c r="I1185" s="6" t="s">
        <v>25</v>
      </c>
      <c r="J1185" s="18">
        <v>149</v>
      </c>
      <c r="K1185" s="18">
        <v>568</v>
      </c>
      <c r="L1185" s="18">
        <v>2373</v>
      </c>
      <c r="M1185" s="18">
        <v>95109.3</v>
      </c>
      <c r="N1185" s="18">
        <v>4</v>
      </c>
      <c r="O1185" s="18">
        <v>638.31744966442955</v>
      </c>
      <c r="P1185" s="21">
        <v>3.8120805369127515</v>
      </c>
      <c r="Q1185" s="21">
        <v>4.177816901408451</v>
      </c>
      <c r="R1185" s="18">
        <v>15851.550000000003</v>
      </c>
      <c r="S1185" s="24">
        <v>0.16666666666666669</v>
      </c>
      <c r="T1185" s="18">
        <v>10460.950000000003</v>
      </c>
      <c r="U1185" s="24">
        <v>0.1099887182431161</v>
      </c>
      <c r="V1185" s="12" cm="1">
        <f t="array" ref="V1185">SUMPRODUCT((B1185=$B:$B)*(M1185&lt;$M:$M))+1</f>
        <v>67</v>
      </c>
    </row>
    <row r="1186" spans="1:22" x14ac:dyDescent="0.2">
      <c r="A1186" s="14" t="str">
        <f t="shared" si="18"/>
        <v>2024Hugo Vale5</v>
      </c>
      <c r="B1186" s="5">
        <v>2024</v>
      </c>
      <c r="C1186" s="6" t="s">
        <v>198</v>
      </c>
      <c r="D1186" s="6">
        <v>106224</v>
      </c>
      <c r="E1186" s="6" t="s">
        <v>201</v>
      </c>
      <c r="F1186" s="7">
        <v>5</v>
      </c>
      <c r="G1186" s="7">
        <v>5</v>
      </c>
      <c r="H1186" s="6" t="s">
        <v>31</v>
      </c>
      <c r="I1186" s="6" t="s">
        <v>25</v>
      </c>
      <c r="J1186" s="18">
        <v>110</v>
      </c>
      <c r="K1186" s="18">
        <v>390</v>
      </c>
      <c r="L1186" s="18">
        <v>1798</v>
      </c>
      <c r="M1186" s="18">
        <v>79597.013999999996</v>
      </c>
      <c r="N1186" s="18">
        <v>5</v>
      </c>
      <c r="O1186" s="18">
        <v>723.60921818181816</v>
      </c>
      <c r="P1186" s="21">
        <v>3.5454545454545454</v>
      </c>
      <c r="Q1186" s="21">
        <v>4.6102564102564099</v>
      </c>
      <c r="R1186" s="18">
        <v>15644.013999999996</v>
      </c>
      <c r="S1186" s="24">
        <v>0.19654021192302512</v>
      </c>
      <c r="T1186" s="18">
        <v>11702.713999999996</v>
      </c>
      <c r="U1186" s="24">
        <v>0.14702453536762067</v>
      </c>
      <c r="V1186" s="12" cm="1">
        <f t="array" ref="V1186">SUMPRODUCT((B1186=$B:$B)*(M1186&lt;$M:$M))+1</f>
        <v>81</v>
      </c>
    </row>
    <row r="1187" spans="1:22" x14ac:dyDescent="0.2">
      <c r="A1187" s="14" t="str">
        <f t="shared" si="18"/>
        <v>2024Hugo Vale6</v>
      </c>
      <c r="B1187" s="5">
        <v>2024</v>
      </c>
      <c r="C1187" s="6" t="s">
        <v>198</v>
      </c>
      <c r="D1187" s="6">
        <v>676623</v>
      </c>
      <c r="E1187" s="6" t="s">
        <v>203</v>
      </c>
      <c r="F1187" s="7">
        <v>5</v>
      </c>
      <c r="G1187" s="7">
        <v>3</v>
      </c>
      <c r="H1187" s="6" t="s">
        <v>22</v>
      </c>
      <c r="I1187" s="6" t="s">
        <v>29</v>
      </c>
      <c r="J1187" s="18">
        <v>114</v>
      </c>
      <c r="K1187" s="18">
        <v>426</v>
      </c>
      <c r="L1187" s="18">
        <v>1763</v>
      </c>
      <c r="M1187" s="18">
        <v>71446.365000000005</v>
      </c>
      <c r="N1187" s="18">
        <v>6</v>
      </c>
      <c r="O1187" s="18">
        <v>626.72250000000008</v>
      </c>
      <c r="P1187" s="21">
        <v>3.736842105263158</v>
      </c>
      <c r="Q1187" s="21">
        <v>4.13849765258216</v>
      </c>
      <c r="R1187" s="18">
        <v>8774.1150000000052</v>
      </c>
      <c r="S1187" s="24">
        <v>0.12280701754385971</v>
      </c>
      <c r="T1187" s="18">
        <v>4663.0150000000049</v>
      </c>
      <c r="U1187" s="24">
        <v>6.5265951598797292E-2</v>
      </c>
      <c r="V1187" s="12" cm="1">
        <f t="array" ref="V1187">SUMPRODUCT((B1187=$B:$B)*(M1187&lt;$M:$M))+1</f>
        <v>93</v>
      </c>
    </row>
    <row r="1188" spans="1:22" x14ac:dyDescent="0.2">
      <c r="A1188" s="14" t="str">
        <f t="shared" si="18"/>
        <v>2024Hugo Vale7</v>
      </c>
      <c r="B1188" s="5">
        <v>2024</v>
      </c>
      <c r="C1188" s="6" t="s">
        <v>198</v>
      </c>
      <c r="D1188" s="6">
        <v>743099</v>
      </c>
      <c r="E1188" s="6" t="s">
        <v>191</v>
      </c>
      <c r="F1188" s="7">
        <v>5</v>
      </c>
      <c r="G1188" s="7">
        <v>4</v>
      </c>
      <c r="H1188" s="6" t="s">
        <v>22</v>
      </c>
      <c r="I1188" s="6" t="s">
        <v>29</v>
      </c>
      <c r="J1188" s="18">
        <v>77</v>
      </c>
      <c r="K1188" s="18">
        <v>226</v>
      </c>
      <c r="L1188" s="18">
        <v>1113</v>
      </c>
      <c r="M1188" s="18">
        <v>48235.199999999997</v>
      </c>
      <c r="N1188" s="18">
        <v>7</v>
      </c>
      <c r="O1188" s="18">
        <v>626.43116883116875</v>
      </c>
      <c r="P1188" s="21">
        <v>2.9350649350649349</v>
      </c>
      <c r="Q1188" s="21">
        <v>4.9247787610619467</v>
      </c>
      <c r="R1188" s="18">
        <v>8039.1999999999971</v>
      </c>
      <c r="S1188" s="24">
        <v>0.16666666666666663</v>
      </c>
      <c r="T1188" s="18">
        <v>5334.2999999999975</v>
      </c>
      <c r="U1188" s="24">
        <v>0.11058936212558459</v>
      </c>
      <c r="V1188" s="12" cm="1">
        <f t="array" ref="V1188">SUMPRODUCT((B1188=$B:$B)*(M1188&lt;$M:$M))+1</f>
        <v>141</v>
      </c>
    </row>
    <row r="1189" spans="1:22" x14ac:dyDescent="0.2">
      <c r="A1189" s="14" t="str">
        <f t="shared" si="18"/>
        <v>2024Hugo Vale8</v>
      </c>
      <c r="B1189" s="5">
        <v>2024</v>
      </c>
      <c r="C1189" s="6" t="s">
        <v>198</v>
      </c>
      <c r="D1189" s="6">
        <v>688564</v>
      </c>
      <c r="E1189" s="6" t="s">
        <v>204</v>
      </c>
      <c r="F1189" s="7">
        <v>5</v>
      </c>
      <c r="G1189" s="7">
        <v>4</v>
      </c>
      <c r="H1189" s="6" t="s">
        <v>22</v>
      </c>
      <c r="I1189" s="6" t="s">
        <v>29</v>
      </c>
      <c r="J1189" s="18">
        <v>126</v>
      </c>
      <c r="K1189" s="18">
        <v>180</v>
      </c>
      <c r="L1189" s="18">
        <v>702</v>
      </c>
      <c r="M1189" s="18">
        <v>25107.93</v>
      </c>
      <c r="N1189" s="18">
        <v>8</v>
      </c>
      <c r="O1189" s="18">
        <v>199.26928571428573</v>
      </c>
      <c r="P1189" s="21">
        <v>1.4285714285714286</v>
      </c>
      <c r="Q1189" s="21">
        <v>3.9</v>
      </c>
      <c r="R1189" s="18">
        <v>3083.4300000000003</v>
      </c>
      <c r="S1189" s="24">
        <v>0.12280701754385966</v>
      </c>
      <c r="T1189" s="18">
        <v>-1146.5699999999897</v>
      </c>
      <c r="U1189" s="24">
        <v>-4.566565224612263E-2</v>
      </c>
      <c r="V1189" s="12" cm="1">
        <f t="array" ref="V1189">SUMPRODUCT((B1189=$B:$B)*(M1189&lt;$M:$M))+1</f>
        <v>199</v>
      </c>
    </row>
    <row r="1190" spans="1:22" x14ac:dyDescent="0.2">
      <c r="A1190" s="14" t="str">
        <f t="shared" si="18"/>
        <v>2024Hugo Vale9</v>
      </c>
      <c r="B1190" s="5">
        <v>2024</v>
      </c>
      <c r="C1190" s="6" t="s">
        <v>198</v>
      </c>
      <c r="D1190" s="6">
        <v>562725</v>
      </c>
      <c r="E1190" s="6" t="s">
        <v>207</v>
      </c>
      <c r="F1190" s="7">
        <v>5</v>
      </c>
      <c r="G1190" s="7">
        <v>5</v>
      </c>
      <c r="H1190" s="6" t="s">
        <v>31</v>
      </c>
      <c r="I1190" s="6" t="s">
        <v>29</v>
      </c>
      <c r="J1190" s="18">
        <v>14</v>
      </c>
      <c r="K1190" s="18">
        <v>152</v>
      </c>
      <c r="L1190" s="18">
        <v>514</v>
      </c>
      <c r="M1190" s="18">
        <v>23617.275000000001</v>
      </c>
      <c r="N1190" s="18">
        <v>9</v>
      </c>
      <c r="O1190" s="18">
        <v>1686.9482142857144</v>
      </c>
      <c r="P1190" s="21">
        <v>10.857142857142858</v>
      </c>
      <c r="Q1190" s="21">
        <v>3.3815789473684212</v>
      </c>
      <c r="R1190" s="18">
        <v>2147.0250000000015</v>
      </c>
      <c r="S1190" s="24">
        <v>9.0909090909090967E-2</v>
      </c>
      <c r="T1190" s="18">
        <v>1555.8550000000014</v>
      </c>
      <c r="U1190" s="24">
        <v>6.5877837303414608E-2</v>
      </c>
      <c r="V1190" s="12" cm="1">
        <f t="array" ref="V1190">SUMPRODUCT((B1190=$B:$B)*(M1190&lt;$M:$M))+1</f>
        <v>202</v>
      </c>
    </row>
    <row r="1191" spans="1:22" x14ac:dyDescent="0.2">
      <c r="A1191" s="14" t="str">
        <f t="shared" si="18"/>
        <v>2024Hugo Vale10</v>
      </c>
      <c r="B1191" s="5">
        <v>2024</v>
      </c>
      <c r="C1191" s="6" t="s">
        <v>198</v>
      </c>
      <c r="D1191" s="6">
        <v>405328</v>
      </c>
      <c r="E1191" s="6" t="s">
        <v>32</v>
      </c>
      <c r="F1191" s="7">
        <v>5</v>
      </c>
      <c r="G1191" s="7">
        <v>5</v>
      </c>
      <c r="H1191" s="6" t="s">
        <v>22</v>
      </c>
      <c r="I1191" s="6" t="s">
        <v>29</v>
      </c>
      <c r="J1191" s="18">
        <v>13</v>
      </c>
      <c r="K1191" s="18">
        <v>136</v>
      </c>
      <c r="L1191" s="18">
        <v>518</v>
      </c>
      <c r="M1191" s="18">
        <v>20366.384999999998</v>
      </c>
      <c r="N1191" s="18">
        <v>10</v>
      </c>
      <c r="O1191" s="18">
        <v>1566.645</v>
      </c>
      <c r="P1191" s="21">
        <v>10.461538461538462</v>
      </c>
      <c r="Q1191" s="21">
        <v>3.8088235294117645</v>
      </c>
      <c r="R1191" s="18">
        <v>2501.1349999999984</v>
      </c>
      <c r="S1191" s="24">
        <v>0.12280701754385959</v>
      </c>
      <c r="T1191" s="18">
        <v>1956.9849999999983</v>
      </c>
      <c r="U1191" s="24">
        <v>9.6088972097895547E-2</v>
      </c>
      <c r="V1191" s="12" cm="1">
        <f t="array" ref="V1191">SUMPRODUCT((B1191=$B:$B)*(M1191&lt;$M:$M))+1</f>
        <v>216</v>
      </c>
    </row>
    <row r="1192" spans="1:22" x14ac:dyDescent="0.2">
      <c r="A1192" s="14" t="str">
        <f t="shared" si="18"/>
        <v>2024Hugo Vale11</v>
      </c>
      <c r="B1192" s="5">
        <v>2024</v>
      </c>
      <c r="C1192" s="6" t="s">
        <v>198</v>
      </c>
      <c r="D1192" s="6">
        <v>652151</v>
      </c>
      <c r="E1192" s="6" t="s">
        <v>91</v>
      </c>
      <c r="F1192" s="7">
        <v>5</v>
      </c>
      <c r="G1192" s="7">
        <v>4</v>
      </c>
      <c r="H1192" s="6" t="s">
        <v>22</v>
      </c>
      <c r="I1192" s="6" t="s">
        <v>29</v>
      </c>
      <c r="J1192" s="18">
        <v>49</v>
      </c>
      <c r="K1192" s="18">
        <v>131</v>
      </c>
      <c r="L1192" s="18">
        <v>426</v>
      </c>
      <c r="M1192" s="18">
        <v>15531.307000000001</v>
      </c>
      <c r="N1192" s="18">
        <v>11</v>
      </c>
      <c r="O1192" s="18">
        <v>316.96544897959183</v>
      </c>
      <c r="P1192" s="21">
        <v>2.6734693877551021</v>
      </c>
      <c r="Q1192" s="21">
        <v>3.2519083969465647</v>
      </c>
      <c r="R1192" s="18">
        <v>-30.192999999999302</v>
      </c>
      <c r="S1192" s="24">
        <v>-1.9440089620274264E-3</v>
      </c>
      <c r="T1192" s="18">
        <v>-1740.0929999999994</v>
      </c>
      <c r="U1192" s="24">
        <v>-0.11203776990564923</v>
      </c>
      <c r="V1192" s="12" cm="1">
        <f t="array" ref="V1192">SUMPRODUCT((B1192=$B:$B)*(M1192&lt;$M:$M))+1</f>
        <v>243</v>
      </c>
    </row>
    <row r="1193" spans="1:22" x14ac:dyDescent="0.2">
      <c r="A1193" s="14" t="str">
        <f t="shared" si="18"/>
        <v>2024Hugo Vale12</v>
      </c>
      <c r="B1193" s="5">
        <v>2024</v>
      </c>
      <c r="C1193" s="6" t="s">
        <v>198</v>
      </c>
      <c r="D1193" s="6">
        <v>427511</v>
      </c>
      <c r="E1193" s="6" t="s">
        <v>206</v>
      </c>
      <c r="F1193" s="7">
        <v>5</v>
      </c>
      <c r="G1193" s="7">
        <v>5</v>
      </c>
      <c r="H1193" s="6" t="s">
        <v>31</v>
      </c>
      <c r="I1193" s="6" t="s">
        <v>34</v>
      </c>
      <c r="J1193" s="18">
        <v>57</v>
      </c>
      <c r="K1193" s="18">
        <v>66</v>
      </c>
      <c r="L1193" s="18">
        <v>255</v>
      </c>
      <c r="M1193" s="18">
        <v>12947.4</v>
      </c>
      <c r="N1193" s="18">
        <v>12</v>
      </c>
      <c r="O1193" s="18">
        <v>227.14736842105262</v>
      </c>
      <c r="P1193" s="21">
        <v>1.1578947368421053</v>
      </c>
      <c r="Q1193" s="21">
        <v>3.8636363636363638</v>
      </c>
      <c r="R1193" s="18">
        <v>2157.8999999999996</v>
      </c>
      <c r="S1193" s="24">
        <v>0.16666666666666663</v>
      </c>
      <c r="T1193" s="18">
        <v>261.29999999999973</v>
      </c>
      <c r="U1193" s="24">
        <v>2.0181658093516824E-2</v>
      </c>
      <c r="V1193" s="12" cm="1">
        <f t="array" ref="V1193">SUMPRODUCT((B1193=$B:$B)*(M1193&lt;$M:$M))+1</f>
        <v>263</v>
      </c>
    </row>
    <row r="1194" spans="1:22" x14ac:dyDescent="0.2">
      <c r="A1194" s="14" t="str">
        <f t="shared" si="18"/>
        <v>2024Hugo Vale13</v>
      </c>
      <c r="B1194" s="5">
        <v>2024</v>
      </c>
      <c r="C1194" s="6" t="s">
        <v>198</v>
      </c>
      <c r="D1194" s="6">
        <v>322666</v>
      </c>
      <c r="E1194" s="6" t="s">
        <v>208</v>
      </c>
      <c r="F1194" s="7">
        <v>5</v>
      </c>
      <c r="G1194" s="7">
        <v>5</v>
      </c>
      <c r="H1194" s="6" t="s">
        <v>31</v>
      </c>
      <c r="I1194" s="6" t="s">
        <v>34</v>
      </c>
      <c r="J1194" s="18">
        <v>20</v>
      </c>
      <c r="K1194" s="18">
        <v>46</v>
      </c>
      <c r="L1194" s="18">
        <v>125</v>
      </c>
      <c r="M1194" s="18">
        <v>7030.8</v>
      </c>
      <c r="N1194" s="18">
        <v>13</v>
      </c>
      <c r="O1194" s="18">
        <v>351.54</v>
      </c>
      <c r="P1194" s="21">
        <v>2.2999999999999998</v>
      </c>
      <c r="Q1194" s="21">
        <v>2.7173913043478262</v>
      </c>
      <c r="R1194" s="18">
        <v>1171.8000000000002</v>
      </c>
      <c r="S1194" s="24">
        <v>0.16666666666666669</v>
      </c>
      <c r="T1194" s="18">
        <v>481.75000000000023</v>
      </c>
      <c r="U1194" s="24">
        <v>6.8519940831768822E-2</v>
      </c>
      <c r="V1194" s="12" cm="1">
        <f t="array" ref="V1194">SUMPRODUCT((B1194=$B:$B)*(M1194&lt;$M:$M))+1</f>
        <v>365</v>
      </c>
    </row>
    <row r="1195" spans="1:22" x14ac:dyDescent="0.2">
      <c r="A1195" s="14" t="str">
        <f t="shared" si="18"/>
        <v>2024Hugo Vale14</v>
      </c>
      <c r="B1195" s="5">
        <v>2024</v>
      </c>
      <c r="C1195" s="6" t="s">
        <v>198</v>
      </c>
      <c r="D1195" s="6">
        <v>968160</v>
      </c>
      <c r="E1195" s="6" t="s">
        <v>205</v>
      </c>
      <c r="F1195" s="7">
        <v>5</v>
      </c>
      <c r="G1195" s="7">
        <v>5</v>
      </c>
      <c r="H1195" s="6" t="s">
        <v>31</v>
      </c>
      <c r="I1195" s="6" t="s">
        <v>34</v>
      </c>
      <c r="J1195" s="18">
        <v>45</v>
      </c>
      <c r="K1195" s="18">
        <v>68</v>
      </c>
      <c r="L1195" s="18">
        <v>158</v>
      </c>
      <c r="M1195" s="18">
        <v>6465.0456000000004</v>
      </c>
      <c r="N1195" s="18">
        <v>14</v>
      </c>
      <c r="O1195" s="18">
        <v>143.66768000000002</v>
      </c>
      <c r="P1195" s="21">
        <v>1.5111111111111111</v>
      </c>
      <c r="Q1195" s="21">
        <v>2.3235294117647061</v>
      </c>
      <c r="R1195" s="18">
        <v>1407.5456000000004</v>
      </c>
      <c r="S1195" s="24">
        <v>0.21771626792547299</v>
      </c>
      <c r="T1195" s="18">
        <v>-107.25439999999958</v>
      </c>
      <c r="U1195" s="24">
        <v>-1.6589890719409552E-2</v>
      </c>
      <c r="V1195" s="12" cm="1">
        <f t="array" ref="V1195">SUMPRODUCT((B1195=$B:$B)*(M1195&lt;$M:$M))+1</f>
        <v>374</v>
      </c>
    </row>
    <row r="1196" spans="1:22" x14ac:dyDescent="0.2">
      <c r="A1196" s="14" t="str">
        <f t="shared" si="18"/>
        <v>2024Hugo Vale15</v>
      </c>
      <c r="B1196" s="5">
        <v>2024</v>
      </c>
      <c r="C1196" s="6" t="s">
        <v>198</v>
      </c>
      <c r="D1196" s="6">
        <v>946372</v>
      </c>
      <c r="E1196" s="6" t="s">
        <v>209</v>
      </c>
      <c r="F1196" s="7">
        <v>5</v>
      </c>
      <c r="G1196" s="7">
        <v>5</v>
      </c>
      <c r="H1196" s="6" t="s">
        <v>31</v>
      </c>
      <c r="I1196" s="6" t="s">
        <v>34</v>
      </c>
      <c r="J1196" s="18">
        <v>22</v>
      </c>
      <c r="K1196" s="18">
        <v>34</v>
      </c>
      <c r="L1196" s="18">
        <v>97</v>
      </c>
      <c r="M1196" s="18">
        <v>3564.6</v>
      </c>
      <c r="N1196" s="18">
        <v>15</v>
      </c>
      <c r="O1196" s="18">
        <v>162.02727272727273</v>
      </c>
      <c r="P1196" s="21">
        <v>1.5454545454545454</v>
      </c>
      <c r="Q1196" s="21">
        <v>2.8529411764705883</v>
      </c>
      <c r="R1196" s="18">
        <v>594.09999999999991</v>
      </c>
      <c r="S1196" s="24">
        <v>0.16666666666666666</v>
      </c>
      <c r="T1196" s="18">
        <v>-147.30000000000007</v>
      </c>
      <c r="U1196" s="24">
        <v>-4.1323009594344408E-2</v>
      </c>
      <c r="V1196" s="12" cm="1">
        <f t="array" ref="V1196">SUMPRODUCT((B1196=$B:$B)*(M1196&lt;$M:$M))+1</f>
        <v>438</v>
      </c>
    </row>
    <row r="1197" spans="1:22" x14ac:dyDescent="0.2">
      <c r="A1197" s="14" t="str">
        <f t="shared" si="18"/>
        <v>2024Ian Juliano1</v>
      </c>
      <c r="B1197" s="5">
        <v>2024</v>
      </c>
      <c r="C1197" s="6" t="s">
        <v>210</v>
      </c>
      <c r="D1197" s="6">
        <v>620024</v>
      </c>
      <c r="E1197" s="6" t="s">
        <v>491</v>
      </c>
      <c r="F1197" s="7">
        <v>1</v>
      </c>
      <c r="G1197" s="7">
        <v>1</v>
      </c>
      <c r="H1197" s="6" t="s">
        <v>22</v>
      </c>
      <c r="I1197" s="6" t="s">
        <v>29</v>
      </c>
      <c r="J1197" s="18">
        <v>110</v>
      </c>
      <c r="K1197" s="18">
        <v>318</v>
      </c>
      <c r="L1197" s="18">
        <v>1295</v>
      </c>
      <c r="M1197" s="18">
        <v>58870.23</v>
      </c>
      <c r="N1197" s="18">
        <v>1</v>
      </c>
      <c r="O1197" s="18">
        <v>535.18390909090908</v>
      </c>
      <c r="P1197" s="21">
        <v>2.8909090909090911</v>
      </c>
      <c r="Q1197" s="21">
        <v>4.0723270440251573</v>
      </c>
      <c r="R1197" s="18">
        <v>3475.9800000000032</v>
      </c>
      <c r="S1197" s="24">
        <v>5.9044783755728539E-2</v>
      </c>
      <c r="T1197" s="18">
        <v>-138.17999999999665</v>
      </c>
      <c r="U1197" s="24">
        <v>-2.3471965371970969E-3</v>
      </c>
      <c r="V1197" s="12" cm="1">
        <f t="array" ref="V1197">SUMPRODUCT((B1197=$B:$B)*(M1197&lt;$M:$M))+1</f>
        <v>120</v>
      </c>
    </row>
    <row r="1198" spans="1:22" x14ac:dyDescent="0.2">
      <c r="A1198" s="14" t="str">
        <f t="shared" si="18"/>
        <v>2024Ian Juliano2</v>
      </c>
      <c r="B1198" s="5">
        <v>2024</v>
      </c>
      <c r="C1198" s="6" t="s">
        <v>210</v>
      </c>
      <c r="D1198" s="6">
        <v>976942</v>
      </c>
      <c r="E1198" s="6" t="s">
        <v>215</v>
      </c>
      <c r="F1198" s="7">
        <v>2</v>
      </c>
      <c r="G1198" s="7">
        <v>2</v>
      </c>
      <c r="H1198" s="6" t="s">
        <v>31</v>
      </c>
      <c r="I1198" s="6" t="s">
        <v>29</v>
      </c>
      <c r="J1198" s="18">
        <v>51</v>
      </c>
      <c r="K1198" s="18">
        <v>113</v>
      </c>
      <c r="L1198" s="18">
        <v>375</v>
      </c>
      <c r="M1198" s="18">
        <v>19343.400000000001</v>
      </c>
      <c r="N1198" s="18">
        <v>2</v>
      </c>
      <c r="O1198" s="18">
        <v>379.2823529411765</v>
      </c>
      <c r="P1198" s="21">
        <v>2.215686274509804</v>
      </c>
      <c r="Q1198" s="21">
        <v>3.3185840707964602</v>
      </c>
      <c r="R1198" s="18">
        <v>5756.9000000000015</v>
      </c>
      <c r="S1198" s="24">
        <v>0.29761572422635119</v>
      </c>
      <c r="T1198" s="18">
        <v>4053.3100000000013</v>
      </c>
      <c r="U1198" s="24">
        <v>0.20954485767755415</v>
      </c>
      <c r="V1198" s="12" cm="1">
        <f t="array" ref="V1198">SUMPRODUCT((B1198=$B:$B)*(M1198&lt;$M:$M))+1</f>
        <v>218</v>
      </c>
    </row>
    <row r="1199" spans="1:22" x14ac:dyDescent="0.2">
      <c r="A1199" s="14" t="str">
        <f t="shared" si="18"/>
        <v>2024Ian Juliano3</v>
      </c>
      <c r="B1199" s="5">
        <v>2024</v>
      </c>
      <c r="C1199" s="6" t="s">
        <v>210</v>
      </c>
      <c r="D1199" s="6">
        <v>401800</v>
      </c>
      <c r="E1199" s="6" t="s">
        <v>211</v>
      </c>
      <c r="F1199" s="7">
        <v>2</v>
      </c>
      <c r="G1199" s="7">
        <v>2</v>
      </c>
      <c r="H1199" s="6" t="s">
        <v>31</v>
      </c>
      <c r="I1199" s="6" t="s">
        <v>29</v>
      </c>
      <c r="J1199" s="18">
        <v>48</v>
      </c>
      <c r="K1199" s="18">
        <v>118</v>
      </c>
      <c r="L1199" s="18">
        <v>310</v>
      </c>
      <c r="M1199" s="18">
        <v>19287.12</v>
      </c>
      <c r="N1199" s="18">
        <v>3</v>
      </c>
      <c r="O1199" s="18">
        <v>401.815</v>
      </c>
      <c r="P1199" s="21">
        <v>2.4583333333333335</v>
      </c>
      <c r="Q1199" s="21">
        <v>2.6271186440677967</v>
      </c>
      <c r="R1199" s="18">
        <v>4524.619999999999</v>
      </c>
      <c r="S1199" s="24">
        <v>0.23459282671544529</v>
      </c>
      <c r="T1199" s="18">
        <v>2907.9599999999991</v>
      </c>
      <c r="U1199" s="24">
        <v>0.15077212149869962</v>
      </c>
      <c r="V1199" s="12" cm="1">
        <f t="array" ref="V1199">SUMPRODUCT((B1199=$B:$B)*(M1199&lt;$M:$M))+1</f>
        <v>219</v>
      </c>
    </row>
    <row r="1200" spans="1:22" x14ac:dyDescent="0.2">
      <c r="A1200" s="14" t="str">
        <f t="shared" si="18"/>
        <v>2024Ian Juliano4</v>
      </c>
      <c r="B1200" s="5">
        <v>2024</v>
      </c>
      <c r="C1200" s="6" t="s">
        <v>210</v>
      </c>
      <c r="D1200" s="6">
        <v>988636</v>
      </c>
      <c r="E1200" s="6" t="s">
        <v>216</v>
      </c>
      <c r="F1200" s="7">
        <v>2</v>
      </c>
      <c r="G1200" s="7">
        <v>2</v>
      </c>
      <c r="H1200" s="6" t="s">
        <v>31</v>
      </c>
      <c r="I1200" s="6" t="s">
        <v>34</v>
      </c>
      <c r="J1200" s="18">
        <v>26</v>
      </c>
      <c r="K1200" s="18">
        <v>68</v>
      </c>
      <c r="L1200" s="18">
        <v>172</v>
      </c>
      <c r="M1200" s="18">
        <v>10250.624</v>
      </c>
      <c r="N1200" s="18">
        <v>4</v>
      </c>
      <c r="O1200" s="18">
        <v>394.25476923076923</v>
      </c>
      <c r="P1200" s="21">
        <v>2.6153846153846154</v>
      </c>
      <c r="Q1200" s="21">
        <v>2.5294117647058822</v>
      </c>
      <c r="R1200" s="18">
        <v>2454.1239999999998</v>
      </c>
      <c r="S1200" s="24">
        <v>0.23941215676235902</v>
      </c>
      <c r="T1200" s="18">
        <v>1573.3239999999998</v>
      </c>
      <c r="U1200" s="24">
        <v>0.15348568048150044</v>
      </c>
      <c r="V1200" s="12" cm="1">
        <f t="array" ref="V1200">SUMPRODUCT((B1200=$B:$B)*(M1200&lt;$M:$M))+1</f>
        <v>297</v>
      </c>
    </row>
    <row r="1201" spans="1:22" x14ac:dyDescent="0.2">
      <c r="A1201" s="14" t="str">
        <f t="shared" si="18"/>
        <v>2024Ian Juliano5</v>
      </c>
      <c r="B1201" s="5">
        <v>2024</v>
      </c>
      <c r="C1201" s="6" t="s">
        <v>210</v>
      </c>
      <c r="D1201" s="6">
        <v>213016</v>
      </c>
      <c r="E1201" s="6" t="s">
        <v>212</v>
      </c>
      <c r="F1201" s="7">
        <v>2</v>
      </c>
      <c r="G1201" s="7">
        <v>2</v>
      </c>
      <c r="H1201" s="6" t="s">
        <v>31</v>
      </c>
      <c r="I1201" s="6" t="s">
        <v>34</v>
      </c>
      <c r="J1201" s="18">
        <v>28</v>
      </c>
      <c r="K1201" s="18">
        <v>49</v>
      </c>
      <c r="L1201" s="18">
        <v>183</v>
      </c>
      <c r="M1201" s="18">
        <v>10231.335999999999</v>
      </c>
      <c r="N1201" s="18">
        <v>5</v>
      </c>
      <c r="O1201" s="18">
        <v>365.40485714285711</v>
      </c>
      <c r="P1201" s="21">
        <v>1.75</v>
      </c>
      <c r="Q1201" s="21">
        <v>3.7346938775510203</v>
      </c>
      <c r="R1201" s="18">
        <v>3384.3359999999993</v>
      </c>
      <c r="S1201" s="24">
        <v>0.33078143460443482</v>
      </c>
      <c r="T1201" s="18">
        <v>2462.4359999999992</v>
      </c>
      <c r="U1201" s="24">
        <v>0.24067589999976538</v>
      </c>
      <c r="V1201" s="12" cm="1">
        <f t="array" ref="V1201">SUMPRODUCT((B1201=$B:$B)*(M1201&lt;$M:$M))+1</f>
        <v>298</v>
      </c>
    </row>
    <row r="1202" spans="1:22" x14ac:dyDescent="0.2">
      <c r="A1202" s="14" t="str">
        <f t="shared" si="18"/>
        <v>2024Ian Juliano6</v>
      </c>
      <c r="B1202" s="5">
        <v>2024</v>
      </c>
      <c r="C1202" s="6" t="s">
        <v>210</v>
      </c>
      <c r="D1202" s="6">
        <v>203619</v>
      </c>
      <c r="E1202" s="6" t="s">
        <v>495</v>
      </c>
      <c r="F1202" s="7">
        <v>1</v>
      </c>
      <c r="G1202" s="7">
        <v>1</v>
      </c>
      <c r="H1202" s="6" t="s">
        <v>31</v>
      </c>
      <c r="I1202" s="6" t="s">
        <v>34</v>
      </c>
      <c r="J1202" s="18">
        <v>24</v>
      </c>
      <c r="K1202" s="18">
        <v>52</v>
      </c>
      <c r="L1202" s="18">
        <v>190</v>
      </c>
      <c r="M1202" s="18">
        <v>9388.08</v>
      </c>
      <c r="N1202" s="18">
        <v>6</v>
      </c>
      <c r="O1202" s="18">
        <v>391.17</v>
      </c>
      <c r="P1202" s="21">
        <v>2.1666666666666665</v>
      </c>
      <c r="Q1202" s="21">
        <v>3.6538461538461537</v>
      </c>
      <c r="R1202" s="18">
        <v>3307.58</v>
      </c>
      <c r="S1202" s="24">
        <v>0.35231698068188594</v>
      </c>
      <c r="T1202" s="18">
        <v>2535.58</v>
      </c>
      <c r="U1202" s="24">
        <v>0.27008504401325933</v>
      </c>
      <c r="V1202" s="12" cm="1">
        <f t="array" ref="V1202">SUMPRODUCT((B1202=$B:$B)*(M1202&lt;$M:$M))+1</f>
        <v>312</v>
      </c>
    </row>
    <row r="1203" spans="1:22" x14ac:dyDescent="0.2">
      <c r="A1203" s="14" t="str">
        <f t="shared" si="18"/>
        <v>2024Ian Juliano7</v>
      </c>
      <c r="B1203" s="5">
        <v>2024</v>
      </c>
      <c r="C1203" s="6" t="s">
        <v>210</v>
      </c>
      <c r="D1203" s="6">
        <v>192425</v>
      </c>
      <c r="E1203" s="6" t="s">
        <v>221</v>
      </c>
      <c r="F1203" s="7">
        <v>2</v>
      </c>
      <c r="G1203" s="7">
        <v>2</v>
      </c>
      <c r="H1203" s="6" t="s">
        <v>31</v>
      </c>
      <c r="I1203" s="6" t="s">
        <v>34</v>
      </c>
      <c r="J1203" s="18">
        <v>22</v>
      </c>
      <c r="K1203" s="18">
        <v>49</v>
      </c>
      <c r="L1203" s="18">
        <v>148</v>
      </c>
      <c r="M1203" s="18">
        <v>8074.8159999999998</v>
      </c>
      <c r="N1203" s="18">
        <v>7</v>
      </c>
      <c r="O1203" s="18">
        <v>367.03709090909092</v>
      </c>
      <c r="P1203" s="21">
        <v>2.2272727272727271</v>
      </c>
      <c r="Q1203" s="21">
        <v>3.0204081632653059</v>
      </c>
      <c r="R1203" s="18">
        <v>2598.3159999999998</v>
      </c>
      <c r="S1203" s="24">
        <v>0.3217802114624036</v>
      </c>
      <c r="T1203" s="18">
        <v>1863.5559999999998</v>
      </c>
      <c r="U1203" s="24">
        <v>0.23078618757380973</v>
      </c>
      <c r="V1203" s="12" cm="1">
        <f t="array" ref="V1203">SUMPRODUCT((B1203=$B:$B)*(M1203&lt;$M:$M))+1</f>
        <v>342</v>
      </c>
    </row>
    <row r="1204" spans="1:22" x14ac:dyDescent="0.2">
      <c r="A1204" s="14" t="str">
        <f t="shared" si="18"/>
        <v>2024Ian Juliano8</v>
      </c>
      <c r="B1204" s="5">
        <v>2024</v>
      </c>
      <c r="C1204" s="6" t="s">
        <v>210</v>
      </c>
      <c r="D1204" s="6">
        <v>155535</v>
      </c>
      <c r="E1204" s="6" t="s">
        <v>214</v>
      </c>
      <c r="F1204" s="7">
        <v>2</v>
      </c>
      <c r="G1204" s="7">
        <v>2</v>
      </c>
      <c r="H1204" s="6" t="s">
        <v>31</v>
      </c>
      <c r="I1204" s="6" t="s">
        <v>34</v>
      </c>
      <c r="J1204" s="18">
        <v>45</v>
      </c>
      <c r="K1204" s="18">
        <v>63</v>
      </c>
      <c r="L1204" s="18">
        <v>144</v>
      </c>
      <c r="M1204" s="18">
        <v>8039.6480000000101</v>
      </c>
      <c r="N1204" s="18">
        <v>8</v>
      </c>
      <c r="O1204" s="18">
        <v>178.65884444444467</v>
      </c>
      <c r="P1204" s="21">
        <v>1.4</v>
      </c>
      <c r="Q1204" s="21">
        <v>2.2857142857142856</v>
      </c>
      <c r="R1204" s="18">
        <v>2611.6480000000101</v>
      </c>
      <c r="S1204" s="24">
        <v>0.32484606291220797</v>
      </c>
      <c r="T1204" s="18">
        <v>1147.3480000000102</v>
      </c>
      <c r="U1204" s="24">
        <v>0.14271122317793128</v>
      </c>
      <c r="V1204" s="12" cm="1">
        <f t="array" ref="V1204">SUMPRODUCT((B1204=$B:$B)*(M1204&lt;$M:$M))+1</f>
        <v>344</v>
      </c>
    </row>
    <row r="1205" spans="1:22" x14ac:dyDescent="0.2">
      <c r="A1205" s="14" t="str">
        <f t="shared" si="18"/>
        <v>2024Ian Juliano9</v>
      </c>
      <c r="B1205" s="5">
        <v>2024</v>
      </c>
      <c r="C1205" s="6" t="s">
        <v>210</v>
      </c>
      <c r="D1205" s="6">
        <v>772049</v>
      </c>
      <c r="E1205" s="6" t="s">
        <v>220</v>
      </c>
      <c r="F1205" s="7">
        <v>2</v>
      </c>
      <c r="G1205" s="7">
        <v>2</v>
      </c>
      <c r="H1205" s="6" t="s">
        <v>31</v>
      </c>
      <c r="I1205" s="6" t="s">
        <v>34</v>
      </c>
      <c r="J1205" s="18">
        <v>21</v>
      </c>
      <c r="K1205" s="18">
        <v>39</v>
      </c>
      <c r="L1205" s="18">
        <v>148</v>
      </c>
      <c r="M1205" s="18">
        <v>7460.4160000000002</v>
      </c>
      <c r="N1205" s="18">
        <v>9</v>
      </c>
      <c r="O1205" s="18">
        <v>355.2579047619048</v>
      </c>
      <c r="P1205" s="21">
        <v>1.8571428571428572</v>
      </c>
      <c r="Q1205" s="21">
        <v>3.7948717948717947</v>
      </c>
      <c r="R1205" s="18">
        <v>2293.9160000000002</v>
      </c>
      <c r="S1205" s="24">
        <v>0.30747829611646321</v>
      </c>
      <c r="T1205" s="18">
        <v>1600.0160000000001</v>
      </c>
      <c r="U1205" s="24">
        <v>0.2144673969923393</v>
      </c>
      <c r="V1205" s="12" cm="1">
        <f t="array" ref="V1205">SUMPRODUCT((B1205=$B:$B)*(M1205&lt;$M:$M))+1</f>
        <v>360</v>
      </c>
    </row>
    <row r="1206" spans="1:22" x14ac:dyDescent="0.2">
      <c r="A1206" s="14" t="str">
        <f t="shared" si="18"/>
        <v>2024Ian Juliano10</v>
      </c>
      <c r="B1206" s="5">
        <v>2024</v>
      </c>
      <c r="C1206" s="6" t="s">
        <v>210</v>
      </c>
      <c r="D1206" s="6">
        <v>105397</v>
      </c>
      <c r="E1206" s="6" t="s">
        <v>217</v>
      </c>
      <c r="F1206" s="7">
        <v>2</v>
      </c>
      <c r="G1206" s="7">
        <v>2</v>
      </c>
      <c r="H1206" s="6" t="s">
        <v>31</v>
      </c>
      <c r="I1206" s="6" t="s">
        <v>34</v>
      </c>
      <c r="J1206" s="18">
        <v>39</v>
      </c>
      <c r="K1206" s="18">
        <v>48</v>
      </c>
      <c r="L1206" s="18">
        <v>127</v>
      </c>
      <c r="M1206" s="18">
        <v>6557.38400000001</v>
      </c>
      <c r="N1206" s="18">
        <v>10</v>
      </c>
      <c r="O1206" s="18">
        <v>168.13805128205155</v>
      </c>
      <c r="P1206" s="21">
        <v>1.2307692307692308</v>
      </c>
      <c r="Q1206" s="21">
        <v>2.6458333333333335</v>
      </c>
      <c r="R1206" s="18">
        <v>1960.88400000001</v>
      </c>
      <c r="S1206" s="24">
        <v>0.29903449302343849</v>
      </c>
      <c r="T1206" s="18">
        <v>699.08400000001006</v>
      </c>
      <c r="U1206" s="24">
        <v>0.10661019699319256</v>
      </c>
      <c r="V1206" s="12" cm="1">
        <f t="array" ref="V1206">SUMPRODUCT((B1206=$B:$B)*(M1206&lt;$M:$M))+1</f>
        <v>373</v>
      </c>
    </row>
    <row r="1207" spans="1:22" x14ac:dyDescent="0.2">
      <c r="A1207" s="14" t="str">
        <f t="shared" si="18"/>
        <v>2024Ian Juliano11</v>
      </c>
      <c r="B1207" s="5">
        <v>2024</v>
      </c>
      <c r="C1207" s="6" t="s">
        <v>210</v>
      </c>
      <c r="D1207" s="6">
        <v>406292</v>
      </c>
      <c r="E1207" s="6" t="s">
        <v>496</v>
      </c>
      <c r="F1207" s="7">
        <v>1</v>
      </c>
      <c r="G1207" s="7">
        <v>1</v>
      </c>
      <c r="H1207" s="6" t="s">
        <v>31</v>
      </c>
      <c r="I1207" s="6" t="s">
        <v>34</v>
      </c>
      <c r="J1207" s="18">
        <v>19</v>
      </c>
      <c r="K1207" s="18">
        <v>55</v>
      </c>
      <c r="L1207" s="18">
        <v>118</v>
      </c>
      <c r="M1207" s="18">
        <v>5313.4560000000001</v>
      </c>
      <c r="N1207" s="18">
        <v>11</v>
      </c>
      <c r="O1207" s="18">
        <v>279.65557894736844</v>
      </c>
      <c r="P1207" s="21">
        <v>2.8947368421052633</v>
      </c>
      <c r="Q1207" s="21">
        <v>2.1454545454545455</v>
      </c>
      <c r="R1207" s="18">
        <v>1985.2060000000001</v>
      </c>
      <c r="S1207" s="24">
        <v>0.3736186015278945</v>
      </c>
      <c r="T1207" s="18">
        <v>1361.1660000000002</v>
      </c>
      <c r="U1207" s="24">
        <v>0.25617338319918337</v>
      </c>
      <c r="V1207" s="12" cm="1">
        <f t="array" ref="V1207">SUMPRODUCT((B1207=$B:$B)*(M1207&lt;$M:$M))+1</f>
        <v>393</v>
      </c>
    </row>
    <row r="1208" spans="1:22" x14ac:dyDescent="0.2">
      <c r="A1208" s="14" t="str">
        <f t="shared" si="18"/>
        <v>2024Ian Juliano12</v>
      </c>
      <c r="B1208" s="5">
        <v>2024</v>
      </c>
      <c r="C1208" s="6" t="s">
        <v>210</v>
      </c>
      <c r="D1208" s="6">
        <v>755085</v>
      </c>
      <c r="E1208" s="6" t="s">
        <v>213</v>
      </c>
      <c r="F1208" s="7">
        <v>2</v>
      </c>
      <c r="G1208" s="7">
        <v>2</v>
      </c>
      <c r="H1208" s="6" t="s">
        <v>31</v>
      </c>
      <c r="I1208" s="6" t="s">
        <v>34</v>
      </c>
      <c r="J1208" s="18">
        <v>36</v>
      </c>
      <c r="K1208" s="18">
        <v>36</v>
      </c>
      <c r="L1208" s="18">
        <v>81</v>
      </c>
      <c r="M1208" s="18">
        <v>5110.5519999999997</v>
      </c>
      <c r="N1208" s="18">
        <v>12</v>
      </c>
      <c r="O1208" s="18">
        <v>141.95977777777776</v>
      </c>
      <c r="P1208" s="21">
        <v>1</v>
      </c>
      <c r="Q1208" s="21">
        <v>2.25</v>
      </c>
      <c r="R1208" s="18">
        <v>1377.3019999999997</v>
      </c>
      <c r="S1208" s="24">
        <v>0.26950161156759578</v>
      </c>
      <c r="T1208" s="18">
        <v>221.70199999999977</v>
      </c>
      <c r="U1208" s="24">
        <v>4.3381223789524061E-2</v>
      </c>
      <c r="V1208" s="12" cm="1">
        <f t="array" ref="V1208">SUMPRODUCT((B1208=$B:$B)*(M1208&lt;$M:$M))+1</f>
        <v>399</v>
      </c>
    </row>
    <row r="1209" spans="1:22" x14ac:dyDescent="0.2">
      <c r="A1209" s="14" t="str">
        <f t="shared" si="18"/>
        <v>2024Ian Juliano13</v>
      </c>
      <c r="B1209" s="5">
        <v>2024</v>
      </c>
      <c r="C1209" s="6" t="s">
        <v>210</v>
      </c>
      <c r="D1209" s="6">
        <v>690065</v>
      </c>
      <c r="E1209" s="6" t="s">
        <v>218</v>
      </c>
      <c r="F1209" s="7">
        <v>2</v>
      </c>
      <c r="G1209" s="7">
        <v>2</v>
      </c>
      <c r="H1209" s="6" t="s">
        <v>31</v>
      </c>
      <c r="I1209" s="6" t="s">
        <v>34</v>
      </c>
      <c r="J1209" s="18">
        <v>16</v>
      </c>
      <c r="K1209" s="18">
        <v>25</v>
      </c>
      <c r="L1209" s="18">
        <v>88</v>
      </c>
      <c r="M1209" s="18">
        <v>4795.2960000000003</v>
      </c>
      <c r="N1209" s="18">
        <v>13</v>
      </c>
      <c r="O1209" s="18">
        <v>299.70600000000002</v>
      </c>
      <c r="P1209" s="21">
        <v>1.5625</v>
      </c>
      <c r="Q1209" s="21">
        <v>3.52</v>
      </c>
      <c r="R1209" s="18">
        <v>1375.0460000000003</v>
      </c>
      <c r="S1209" s="24">
        <v>0.28674893061867301</v>
      </c>
      <c r="T1209" s="18">
        <v>851.54600000000028</v>
      </c>
      <c r="U1209" s="24">
        <v>0.17757944452229857</v>
      </c>
      <c r="V1209" s="12" cm="1">
        <f t="array" ref="V1209">SUMPRODUCT((B1209=$B:$B)*(M1209&lt;$M:$M))+1</f>
        <v>408</v>
      </c>
    </row>
    <row r="1210" spans="1:22" x14ac:dyDescent="0.2">
      <c r="A1210" s="14" t="str">
        <f t="shared" si="18"/>
        <v>2024Ian Juliano14</v>
      </c>
      <c r="B1210" s="5">
        <v>2024</v>
      </c>
      <c r="C1210" s="6" t="s">
        <v>210</v>
      </c>
      <c r="D1210" s="6">
        <v>495920</v>
      </c>
      <c r="E1210" s="6" t="s">
        <v>497</v>
      </c>
      <c r="F1210" s="7">
        <v>1</v>
      </c>
      <c r="G1210" s="7">
        <v>1</v>
      </c>
      <c r="H1210" s="6" t="s">
        <v>31</v>
      </c>
      <c r="I1210" s="6" t="s">
        <v>34</v>
      </c>
      <c r="J1210" s="18">
        <v>16</v>
      </c>
      <c r="K1210" s="18">
        <v>16</v>
      </c>
      <c r="L1210" s="18">
        <v>45</v>
      </c>
      <c r="M1210" s="18">
        <v>3237.24</v>
      </c>
      <c r="N1210" s="18">
        <v>14</v>
      </c>
      <c r="O1210" s="18">
        <v>202.32749999999999</v>
      </c>
      <c r="P1210" s="21">
        <v>1</v>
      </c>
      <c r="Q1210" s="21">
        <v>2.8125</v>
      </c>
      <c r="R1210" s="18">
        <v>743.23999999999978</v>
      </c>
      <c r="S1210" s="24">
        <v>0.22959063893934334</v>
      </c>
      <c r="T1210" s="18">
        <v>247.23999999999978</v>
      </c>
      <c r="U1210" s="24">
        <v>7.6373701053984194E-2</v>
      </c>
      <c r="V1210" s="12" cm="1">
        <f t="array" ref="V1210">SUMPRODUCT((B1210=$B:$B)*(M1210&lt;$M:$M))+1</f>
        <v>444</v>
      </c>
    </row>
    <row r="1211" spans="1:22" x14ac:dyDescent="0.2">
      <c r="A1211" s="14" t="str">
        <f t="shared" si="18"/>
        <v>2024Ian Juliano15</v>
      </c>
      <c r="B1211" s="5">
        <v>2024</v>
      </c>
      <c r="C1211" s="6" t="s">
        <v>210</v>
      </c>
      <c r="D1211" s="6">
        <v>280877</v>
      </c>
      <c r="E1211" s="6" t="s">
        <v>223</v>
      </c>
      <c r="F1211" s="7">
        <v>2</v>
      </c>
      <c r="G1211" s="7">
        <v>2</v>
      </c>
      <c r="H1211" s="6" t="s">
        <v>31</v>
      </c>
      <c r="I1211" s="6" t="s">
        <v>34</v>
      </c>
      <c r="J1211" s="18">
        <v>7</v>
      </c>
      <c r="K1211" s="18">
        <v>25</v>
      </c>
      <c r="L1211" s="18">
        <v>61</v>
      </c>
      <c r="M1211" s="18">
        <v>2695.5120000000002</v>
      </c>
      <c r="N1211" s="18">
        <v>15</v>
      </c>
      <c r="O1211" s="18">
        <v>385.0731428571429</v>
      </c>
      <c r="P1211" s="21">
        <v>3.5714285714285716</v>
      </c>
      <c r="Q1211" s="21">
        <v>2.44</v>
      </c>
      <c r="R1211" s="18">
        <v>875.01200000000017</v>
      </c>
      <c r="S1211" s="24">
        <v>0.32461810594796092</v>
      </c>
      <c r="T1211" s="18">
        <v>630.51200000000017</v>
      </c>
      <c r="U1211" s="24">
        <v>0.23391177631559426</v>
      </c>
      <c r="V1211" s="12" cm="1">
        <f t="array" ref="V1211">SUMPRODUCT((B1211=$B:$B)*(M1211&lt;$M:$M))+1</f>
        <v>466</v>
      </c>
    </row>
    <row r="1212" spans="1:22" x14ac:dyDescent="0.2">
      <c r="A1212" s="14" t="str">
        <f t="shared" si="18"/>
        <v>2024Ian Juliano16</v>
      </c>
      <c r="B1212" s="5">
        <v>2024</v>
      </c>
      <c r="C1212" s="6" t="s">
        <v>210</v>
      </c>
      <c r="D1212" s="6">
        <v>980507</v>
      </c>
      <c r="E1212" s="6" t="s">
        <v>224</v>
      </c>
      <c r="F1212" s="7">
        <v>2</v>
      </c>
      <c r="G1212" s="7">
        <v>2</v>
      </c>
      <c r="H1212" s="6" t="s">
        <v>31</v>
      </c>
      <c r="I1212" s="6" t="s">
        <v>34</v>
      </c>
      <c r="J1212" s="18">
        <v>10</v>
      </c>
      <c r="K1212" s="18">
        <v>26</v>
      </c>
      <c r="L1212" s="18">
        <v>44</v>
      </c>
      <c r="M1212" s="18">
        <v>2047.6479999999999</v>
      </c>
      <c r="N1212" s="18">
        <v>16</v>
      </c>
      <c r="O1212" s="18">
        <v>204.76479999999998</v>
      </c>
      <c r="P1212" s="21">
        <v>2.6</v>
      </c>
      <c r="Q1212" s="21">
        <v>1.6923076923076923</v>
      </c>
      <c r="R1212" s="18">
        <v>400.89799999999991</v>
      </c>
      <c r="S1212" s="24">
        <v>0.19578462704527339</v>
      </c>
      <c r="T1212" s="18">
        <v>62.867999999999938</v>
      </c>
      <c r="U1212" s="24">
        <v>3.0702542624513558E-2</v>
      </c>
      <c r="V1212" s="12" cm="1">
        <f t="array" ref="V1212">SUMPRODUCT((B1212=$B:$B)*(M1212&lt;$M:$M))+1</f>
        <v>480</v>
      </c>
    </row>
    <row r="1213" spans="1:22" x14ac:dyDescent="0.2">
      <c r="A1213" s="14" t="str">
        <f t="shared" si="18"/>
        <v>2024Ian Juliano17</v>
      </c>
      <c r="B1213" s="5">
        <v>2024</v>
      </c>
      <c r="C1213" s="6" t="s">
        <v>210</v>
      </c>
      <c r="D1213" s="6">
        <v>609954</v>
      </c>
      <c r="E1213" s="6" t="s">
        <v>219</v>
      </c>
      <c r="F1213" s="7">
        <v>2</v>
      </c>
      <c r="G1213" s="7">
        <v>2</v>
      </c>
      <c r="H1213" s="6" t="s">
        <v>22</v>
      </c>
      <c r="I1213" s="6" t="s">
        <v>34</v>
      </c>
      <c r="J1213" s="18">
        <v>2</v>
      </c>
      <c r="K1213" s="18">
        <v>5</v>
      </c>
      <c r="L1213" s="18">
        <v>14</v>
      </c>
      <c r="M1213" s="18">
        <v>818.90200000000004</v>
      </c>
      <c r="N1213" s="18">
        <v>17</v>
      </c>
      <c r="O1213" s="18">
        <v>409.45100000000002</v>
      </c>
      <c r="P1213" s="21">
        <v>2.5</v>
      </c>
      <c r="Q1213" s="21">
        <v>2.8</v>
      </c>
      <c r="R1213" s="18">
        <v>239.40200000000004</v>
      </c>
      <c r="S1213" s="24">
        <v>0.29234511577697947</v>
      </c>
      <c r="T1213" s="18">
        <v>171.90200000000004</v>
      </c>
      <c r="U1213" s="24">
        <v>0.20991767024625663</v>
      </c>
      <c r="V1213" s="12" cm="1">
        <f t="array" ref="V1213">SUMPRODUCT((B1213=$B:$B)*(M1213&lt;$M:$M))+1</f>
        <v>513</v>
      </c>
    </row>
    <row r="1214" spans="1:22" x14ac:dyDescent="0.2">
      <c r="A1214" s="14" t="str">
        <f t="shared" si="18"/>
        <v>2024Isaac Siegler1</v>
      </c>
      <c r="B1214" s="5">
        <v>2024</v>
      </c>
      <c r="C1214" s="6" t="s">
        <v>498</v>
      </c>
      <c r="D1214" s="6">
        <v>310424</v>
      </c>
      <c r="E1214" s="6" t="s">
        <v>499</v>
      </c>
      <c r="F1214" s="7">
        <v>6</v>
      </c>
      <c r="G1214" s="7">
        <v>6</v>
      </c>
      <c r="H1214" s="6" t="s">
        <v>31</v>
      </c>
      <c r="I1214" s="6" t="s">
        <v>29</v>
      </c>
      <c r="J1214" s="18">
        <v>105</v>
      </c>
      <c r="K1214" s="18">
        <v>309</v>
      </c>
      <c r="L1214" s="18">
        <v>1214</v>
      </c>
      <c r="M1214" s="18">
        <v>54845.601999999999</v>
      </c>
      <c r="N1214" s="18">
        <v>1</v>
      </c>
      <c r="O1214" s="18">
        <v>522.33906666666667</v>
      </c>
      <c r="P1214" s="21">
        <v>2.9428571428571431</v>
      </c>
      <c r="Q1214" s="21">
        <v>3.9288025889967639</v>
      </c>
      <c r="R1214" s="18">
        <v>12363.101999999999</v>
      </c>
      <c r="S1214" s="24">
        <v>0.22541647003892853</v>
      </c>
      <c r="T1214" s="18">
        <v>8768.2019999999993</v>
      </c>
      <c r="U1214" s="24">
        <v>0.15987064924549466</v>
      </c>
      <c r="V1214" s="12" cm="1">
        <f t="array" ref="V1214">SUMPRODUCT((B1214=$B:$B)*(M1214&lt;$M:$M))+1</f>
        <v>128</v>
      </c>
    </row>
    <row r="1215" spans="1:22" x14ac:dyDescent="0.2">
      <c r="A1215" s="14" t="str">
        <f t="shared" si="18"/>
        <v>2024Isaac Siegler2</v>
      </c>
      <c r="B1215" s="5">
        <v>2024</v>
      </c>
      <c r="C1215" s="6" t="s">
        <v>498</v>
      </c>
      <c r="D1215" s="6">
        <v>989399</v>
      </c>
      <c r="E1215" s="6" t="s">
        <v>500</v>
      </c>
      <c r="F1215" s="7">
        <v>6</v>
      </c>
      <c r="G1215" s="7">
        <v>6</v>
      </c>
      <c r="H1215" s="6" t="s">
        <v>31</v>
      </c>
      <c r="I1215" s="6" t="s">
        <v>34</v>
      </c>
      <c r="J1215" s="18">
        <v>3</v>
      </c>
      <c r="K1215" s="18">
        <v>8</v>
      </c>
      <c r="L1215" s="18">
        <v>21</v>
      </c>
      <c r="M1215" s="18">
        <v>1199.8320000000001</v>
      </c>
      <c r="N1215" s="18">
        <v>2</v>
      </c>
      <c r="O1215" s="18">
        <v>399.94400000000002</v>
      </c>
      <c r="P1215" s="21">
        <v>2.6666666666666665</v>
      </c>
      <c r="Q1215" s="21">
        <v>2.625</v>
      </c>
      <c r="R1215" s="18">
        <v>485.83200000000011</v>
      </c>
      <c r="S1215" s="24">
        <v>0.40491668833636713</v>
      </c>
      <c r="T1215" s="18">
        <v>384.0320000000001</v>
      </c>
      <c r="U1215" s="24">
        <v>0.32007147667340097</v>
      </c>
      <c r="V1215" s="12" cm="1">
        <f t="array" ref="V1215">SUMPRODUCT((B1215=$B:$B)*(M1215&lt;$M:$M))+1</f>
        <v>498</v>
      </c>
    </row>
    <row r="1216" spans="1:22" x14ac:dyDescent="0.2">
      <c r="A1216" s="14" t="str">
        <f t="shared" si="18"/>
        <v>2024Isaac Siegler3</v>
      </c>
      <c r="B1216" s="5">
        <v>2024</v>
      </c>
      <c r="C1216" s="6" t="s">
        <v>498</v>
      </c>
      <c r="D1216" s="6">
        <v>491604</v>
      </c>
      <c r="E1216" s="6" t="s">
        <v>501</v>
      </c>
      <c r="F1216" s="7">
        <v>6</v>
      </c>
      <c r="G1216" s="7">
        <v>6</v>
      </c>
      <c r="H1216" s="6" t="s">
        <v>31</v>
      </c>
      <c r="I1216" s="6" t="s">
        <v>34</v>
      </c>
      <c r="J1216" s="18">
        <v>10</v>
      </c>
      <c r="K1216" s="18">
        <v>10</v>
      </c>
      <c r="L1216" s="18">
        <v>19</v>
      </c>
      <c r="M1216" s="18">
        <v>1117.4480000000001</v>
      </c>
      <c r="N1216" s="18">
        <v>3</v>
      </c>
      <c r="O1216" s="18">
        <v>111.74480000000001</v>
      </c>
      <c r="P1216" s="21">
        <v>1</v>
      </c>
      <c r="Q1216" s="21">
        <v>1.9</v>
      </c>
      <c r="R1216" s="18">
        <v>248.94800000000009</v>
      </c>
      <c r="S1216" s="24">
        <v>0.2227826261266744</v>
      </c>
      <c r="T1216" s="18">
        <v>-72.051999999999907</v>
      </c>
      <c r="U1216" s="24">
        <v>-6.4479063007853527E-2</v>
      </c>
      <c r="V1216" s="12" cm="1">
        <f t="array" ref="V1216">SUMPRODUCT((B1216=$B:$B)*(M1216&lt;$M:$M))+1</f>
        <v>504</v>
      </c>
    </row>
    <row r="1217" spans="1:22" x14ac:dyDescent="0.2">
      <c r="A1217" s="14" t="str">
        <f t="shared" si="18"/>
        <v>2024Jack Gao1</v>
      </c>
      <c r="B1217" s="5">
        <v>2024</v>
      </c>
      <c r="C1217" s="6" t="s">
        <v>225</v>
      </c>
      <c r="D1217" s="6">
        <v>852502</v>
      </c>
      <c r="E1217" s="6" t="s">
        <v>502</v>
      </c>
      <c r="F1217" s="7">
        <v>1</v>
      </c>
      <c r="G1217" s="7">
        <v>1</v>
      </c>
      <c r="H1217" s="6" t="s">
        <v>22</v>
      </c>
      <c r="I1217" s="6" t="s">
        <v>25</v>
      </c>
      <c r="J1217" s="18">
        <v>34</v>
      </c>
      <c r="K1217" s="18">
        <v>310</v>
      </c>
      <c r="L1217" s="18">
        <v>2473</v>
      </c>
      <c r="M1217" s="18">
        <v>104700.47500000001</v>
      </c>
      <c r="N1217" s="18">
        <v>1</v>
      </c>
      <c r="O1217" s="18">
        <v>3079.4257352941177</v>
      </c>
      <c r="P1217" s="21">
        <v>9.117647058823529</v>
      </c>
      <c r="Q1217" s="21">
        <v>7.9774193548387098</v>
      </c>
      <c r="R1217" s="18">
        <v>9518.2250000000058</v>
      </c>
      <c r="S1217" s="24">
        <v>9.0909090909090953E-2</v>
      </c>
      <c r="T1217" s="18">
        <v>8215.7250000000058</v>
      </c>
      <c r="U1217" s="24">
        <v>7.8468841712513768E-2</v>
      </c>
      <c r="V1217" s="12" cm="1">
        <f t="array" ref="V1217">SUMPRODUCT((B1217=$B:$B)*(M1217&lt;$M:$M))+1</f>
        <v>60</v>
      </c>
    </row>
    <row r="1218" spans="1:22" x14ac:dyDescent="0.2">
      <c r="A1218" s="14" t="str">
        <f t="shared" ref="A1218:A1281" si="19">B1218&amp;C1218&amp;N1218</f>
        <v>2024Jack Gao2</v>
      </c>
      <c r="B1218" s="5">
        <v>2024</v>
      </c>
      <c r="C1218" s="6" t="s">
        <v>225</v>
      </c>
      <c r="D1218" s="6">
        <v>688564</v>
      </c>
      <c r="E1218" s="6" t="s">
        <v>204</v>
      </c>
      <c r="F1218" s="7">
        <v>1</v>
      </c>
      <c r="G1218" s="7">
        <v>4</v>
      </c>
      <c r="H1218" s="6" t="s">
        <v>22</v>
      </c>
      <c r="I1218" s="6" t="s">
        <v>29</v>
      </c>
      <c r="J1218" s="18">
        <v>250</v>
      </c>
      <c r="K1218" s="18">
        <v>487</v>
      </c>
      <c r="L1218" s="18">
        <v>1604</v>
      </c>
      <c r="M1218" s="18">
        <v>69891.69</v>
      </c>
      <c r="N1218" s="18">
        <v>2</v>
      </c>
      <c r="O1218" s="18">
        <v>279.56675999999999</v>
      </c>
      <c r="P1218" s="21">
        <v>1.948</v>
      </c>
      <c r="Q1218" s="21">
        <v>3.2936344969199181</v>
      </c>
      <c r="R1218" s="18">
        <v>8583.1900000000023</v>
      </c>
      <c r="S1218" s="24">
        <v>0.12280701754385968</v>
      </c>
      <c r="T1218" s="18">
        <v>599.07000000000244</v>
      </c>
      <c r="U1218" s="24">
        <v>8.5714052700686227E-3</v>
      </c>
      <c r="V1218" s="12" cm="1">
        <f t="array" ref="V1218">SUMPRODUCT((B1218=$B:$B)*(M1218&lt;$M:$M))+1</f>
        <v>95</v>
      </c>
    </row>
    <row r="1219" spans="1:22" x14ac:dyDescent="0.2">
      <c r="A1219" s="14" t="str">
        <f t="shared" si="19"/>
        <v>2024Jack Gao3</v>
      </c>
      <c r="B1219" s="5">
        <v>2024</v>
      </c>
      <c r="C1219" s="6" t="s">
        <v>225</v>
      </c>
      <c r="D1219" s="6">
        <v>680544</v>
      </c>
      <c r="E1219" s="6" t="s">
        <v>503</v>
      </c>
      <c r="F1219" s="7">
        <v>1</v>
      </c>
      <c r="G1219" s="7">
        <v>1</v>
      </c>
      <c r="H1219" s="6" t="s">
        <v>31</v>
      </c>
      <c r="I1219" s="6" t="s">
        <v>29</v>
      </c>
      <c r="J1219" s="18">
        <v>40</v>
      </c>
      <c r="K1219" s="18">
        <v>106</v>
      </c>
      <c r="L1219" s="18">
        <v>406</v>
      </c>
      <c r="M1219" s="18">
        <v>16976.400000000001</v>
      </c>
      <c r="N1219" s="18">
        <v>3</v>
      </c>
      <c r="O1219" s="18">
        <v>424.41</v>
      </c>
      <c r="P1219" s="21">
        <v>2.65</v>
      </c>
      <c r="Q1219" s="21">
        <v>3.8301886792452828</v>
      </c>
      <c r="R1219" s="18">
        <v>2829.4000000000015</v>
      </c>
      <c r="S1219" s="24">
        <v>0.16666666666666674</v>
      </c>
      <c r="T1219" s="18">
        <v>1523.4000000000015</v>
      </c>
      <c r="U1219" s="24">
        <v>8.9736339860041078E-2</v>
      </c>
      <c r="V1219" s="12" cm="1">
        <f t="array" ref="V1219">SUMPRODUCT((B1219=$B:$B)*(M1219&lt;$M:$M))+1</f>
        <v>238</v>
      </c>
    </row>
    <row r="1220" spans="1:22" x14ac:dyDescent="0.2">
      <c r="A1220" s="14" t="str">
        <f t="shared" si="19"/>
        <v>2024Jack Gao4</v>
      </c>
      <c r="B1220" s="5">
        <v>2024</v>
      </c>
      <c r="C1220" s="6" t="s">
        <v>225</v>
      </c>
      <c r="D1220" s="6">
        <v>604851</v>
      </c>
      <c r="E1220" s="6" t="s">
        <v>226</v>
      </c>
      <c r="F1220" s="7">
        <v>1</v>
      </c>
      <c r="G1220" s="7">
        <v>1</v>
      </c>
      <c r="H1220" s="6" t="s">
        <v>31</v>
      </c>
      <c r="I1220" s="6" t="s">
        <v>34</v>
      </c>
      <c r="J1220" s="18">
        <v>29</v>
      </c>
      <c r="K1220" s="18">
        <v>78</v>
      </c>
      <c r="L1220" s="18">
        <v>295</v>
      </c>
      <c r="M1220" s="18">
        <v>13122.674000000001</v>
      </c>
      <c r="N1220" s="18">
        <v>4</v>
      </c>
      <c r="O1220" s="18">
        <v>452.50600000000003</v>
      </c>
      <c r="P1220" s="21">
        <v>2.6896551724137931</v>
      </c>
      <c r="Q1220" s="21">
        <v>3.7820512820512819</v>
      </c>
      <c r="R1220" s="18">
        <v>1682.9240000000009</v>
      </c>
      <c r="S1220" s="24">
        <v>0.12824550849925867</v>
      </c>
      <c r="T1220" s="18">
        <v>736.36400000000094</v>
      </c>
      <c r="U1220" s="24">
        <v>5.6113868255814395E-2</v>
      </c>
      <c r="V1220" s="12" cm="1">
        <f t="array" ref="V1220">SUMPRODUCT((B1220=$B:$B)*(M1220&lt;$M:$M))+1</f>
        <v>259</v>
      </c>
    </row>
    <row r="1221" spans="1:22" x14ac:dyDescent="0.2">
      <c r="A1221" s="14" t="str">
        <f t="shared" si="19"/>
        <v>2024Jack Gao5</v>
      </c>
      <c r="B1221" s="5">
        <v>2024</v>
      </c>
      <c r="C1221" s="6" t="s">
        <v>225</v>
      </c>
      <c r="D1221" s="6">
        <v>188132</v>
      </c>
      <c r="E1221" s="6" t="s">
        <v>227</v>
      </c>
      <c r="F1221" s="7">
        <v>1</v>
      </c>
      <c r="G1221" s="7">
        <v>1</v>
      </c>
      <c r="H1221" s="6" t="s">
        <v>22</v>
      </c>
      <c r="I1221" s="6" t="s">
        <v>34</v>
      </c>
      <c r="J1221" s="18">
        <v>8</v>
      </c>
      <c r="K1221" s="18">
        <v>37</v>
      </c>
      <c r="L1221" s="18">
        <v>106</v>
      </c>
      <c r="M1221" s="18">
        <v>3770.7</v>
      </c>
      <c r="N1221" s="18">
        <v>5</v>
      </c>
      <c r="O1221" s="18">
        <v>471.33749999999998</v>
      </c>
      <c r="P1221" s="21">
        <v>4.625</v>
      </c>
      <c r="Q1221" s="21">
        <v>2.8648648648648649</v>
      </c>
      <c r="R1221" s="18">
        <v>628.44999999999982</v>
      </c>
      <c r="S1221" s="24">
        <v>0.16666666666666663</v>
      </c>
      <c r="T1221" s="18">
        <v>351.44999999999982</v>
      </c>
      <c r="U1221" s="24">
        <v>9.3205505609038064E-2</v>
      </c>
      <c r="V1221" s="12" cm="1">
        <f t="array" ref="V1221">SUMPRODUCT((B1221=$B:$B)*(M1221&lt;$M:$M))+1</f>
        <v>430</v>
      </c>
    </row>
    <row r="1222" spans="1:22" x14ac:dyDescent="0.2">
      <c r="A1222" s="14" t="str">
        <f t="shared" si="19"/>
        <v>2024Janet Phillips1</v>
      </c>
      <c r="B1222" s="5">
        <v>2024</v>
      </c>
      <c r="C1222" s="6" t="s">
        <v>473</v>
      </c>
      <c r="D1222" s="6">
        <v>630627</v>
      </c>
      <c r="E1222" s="6" t="s">
        <v>474</v>
      </c>
      <c r="F1222" s="7">
        <v>1</v>
      </c>
      <c r="G1222" s="7">
        <v>1</v>
      </c>
      <c r="H1222" s="6" t="s">
        <v>31</v>
      </c>
      <c r="I1222" s="6" t="s">
        <v>25</v>
      </c>
      <c r="J1222" s="18">
        <v>165</v>
      </c>
      <c r="K1222" s="18">
        <v>473</v>
      </c>
      <c r="L1222" s="18">
        <v>2839</v>
      </c>
      <c r="M1222" s="18">
        <v>125049.69</v>
      </c>
      <c r="N1222" s="18">
        <v>1</v>
      </c>
      <c r="O1222" s="18">
        <v>757.87690909090907</v>
      </c>
      <c r="P1222" s="21">
        <v>2.8666666666666667</v>
      </c>
      <c r="Q1222" s="21">
        <v>6.0021141649048628</v>
      </c>
      <c r="R1222" s="18">
        <v>9262.9400000000023</v>
      </c>
      <c r="S1222" s="24">
        <v>7.4074074074074098E-2</v>
      </c>
      <c r="T1222" s="18">
        <v>3847.1400000000021</v>
      </c>
      <c r="U1222" s="24">
        <v>3.0764890340791745E-2</v>
      </c>
      <c r="V1222" s="12" cm="1">
        <f t="array" ref="V1222">SUMPRODUCT((B1222=$B:$B)*(M1222&lt;$M:$M))+1</f>
        <v>39</v>
      </c>
    </row>
    <row r="1223" spans="1:22" x14ac:dyDescent="0.2">
      <c r="A1223" s="14" t="str">
        <f t="shared" si="19"/>
        <v>2024Janet Phillips2</v>
      </c>
      <c r="B1223" s="5">
        <v>2024</v>
      </c>
      <c r="C1223" s="6" t="s">
        <v>473</v>
      </c>
      <c r="D1223" s="6">
        <v>214228</v>
      </c>
      <c r="E1223" s="6" t="s">
        <v>475</v>
      </c>
      <c r="F1223" s="7">
        <v>1</v>
      </c>
      <c r="G1223" s="7">
        <v>1</v>
      </c>
      <c r="H1223" s="6" t="s">
        <v>31</v>
      </c>
      <c r="I1223" s="6" t="s">
        <v>34</v>
      </c>
      <c r="J1223" s="18">
        <v>11</v>
      </c>
      <c r="K1223" s="18">
        <v>24</v>
      </c>
      <c r="L1223" s="18">
        <v>51</v>
      </c>
      <c r="M1223" s="18">
        <v>2112.3919999999998</v>
      </c>
      <c r="N1223" s="18">
        <v>2</v>
      </c>
      <c r="O1223" s="18">
        <v>192.03563636363634</v>
      </c>
      <c r="P1223" s="21">
        <v>2.1818181818181817</v>
      </c>
      <c r="Q1223" s="21">
        <v>2.125</v>
      </c>
      <c r="R1223" s="18">
        <v>576.64199999999983</v>
      </c>
      <c r="S1223" s="24">
        <v>0.27298058314933965</v>
      </c>
      <c r="T1223" s="18">
        <v>222.64199999999983</v>
      </c>
      <c r="U1223" s="24">
        <v>0.10539805111929976</v>
      </c>
      <c r="V1223" s="12" cm="1">
        <f t="array" ref="V1223">SUMPRODUCT((B1223=$B:$B)*(M1223&lt;$M:$M))+1</f>
        <v>479</v>
      </c>
    </row>
    <row r="1224" spans="1:22" x14ac:dyDescent="0.2">
      <c r="A1224" s="14" t="str">
        <f t="shared" si="19"/>
        <v>2024Javier Salinas1</v>
      </c>
      <c r="B1224" s="5">
        <v>2024</v>
      </c>
      <c r="C1224" s="6" t="s">
        <v>228</v>
      </c>
      <c r="D1224" s="6">
        <v>811025</v>
      </c>
      <c r="E1224" s="6" t="s">
        <v>229</v>
      </c>
      <c r="F1224" s="7">
        <v>4</v>
      </c>
      <c r="G1224" s="7">
        <v>4</v>
      </c>
      <c r="H1224" s="6" t="s">
        <v>22</v>
      </c>
      <c r="I1224" s="6" t="s">
        <v>23</v>
      </c>
      <c r="J1224" s="18">
        <v>179</v>
      </c>
      <c r="K1224" s="18">
        <v>1211</v>
      </c>
      <c r="L1224" s="18">
        <v>6456</v>
      </c>
      <c r="M1224" s="18">
        <v>302169</v>
      </c>
      <c r="N1224" s="18">
        <v>1</v>
      </c>
      <c r="O1224" s="18">
        <v>1688.0949720670392</v>
      </c>
      <c r="P1224" s="21">
        <v>6.7653631284916198</v>
      </c>
      <c r="Q1224" s="21">
        <v>5.3311312964492155</v>
      </c>
      <c r="R1224" s="18">
        <v>50361.5</v>
      </c>
      <c r="S1224" s="24">
        <v>0.16666666666666666</v>
      </c>
      <c r="T1224" s="18">
        <v>44002.22</v>
      </c>
      <c r="U1224" s="24">
        <v>0.14562122520840987</v>
      </c>
      <c r="V1224" s="12" cm="1">
        <f t="array" ref="V1224">SUMPRODUCT((B1224=$B:$B)*(M1224&lt;$M:$M))+1</f>
        <v>2</v>
      </c>
    </row>
    <row r="1225" spans="1:22" x14ac:dyDescent="0.2">
      <c r="A1225" s="14" t="str">
        <f t="shared" si="19"/>
        <v>2024Javier Salinas2</v>
      </c>
      <c r="B1225" s="5">
        <v>2024</v>
      </c>
      <c r="C1225" s="6" t="s">
        <v>228</v>
      </c>
      <c r="D1225" s="6">
        <v>431898</v>
      </c>
      <c r="E1225" s="6" t="s">
        <v>230</v>
      </c>
      <c r="F1225" s="7">
        <v>4</v>
      </c>
      <c r="G1225" s="7">
        <v>4</v>
      </c>
      <c r="H1225" s="6" t="s">
        <v>31</v>
      </c>
      <c r="I1225" s="6" t="s">
        <v>23</v>
      </c>
      <c r="J1225" s="18">
        <v>250</v>
      </c>
      <c r="K1225" s="18">
        <v>492</v>
      </c>
      <c r="L1225" s="18">
        <v>6022</v>
      </c>
      <c r="M1225" s="18">
        <v>260706.15</v>
      </c>
      <c r="N1225" s="18">
        <v>2</v>
      </c>
      <c r="O1225" s="18">
        <v>1042.8245999999999</v>
      </c>
      <c r="P1225" s="21">
        <v>1.968</v>
      </c>
      <c r="Q1225" s="21">
        <v>12.239837398373984</v>
      </c>
      <c r="R1225" s="18">
        <v>34005.149999999994</v>
      </c>
      <c r="S1225" s="24">
        <v>0.13043478260869562</v>
      </c>
      <c r="T1225" s="18">
        <v>26267.469999999994</v>
      </c>
      <c r="U1225" s="24">
        <v>0.10075508383672574</v>
      </c>
      <c r="V1225" s="12" cm="1">
        <f t="array" ref="V1225">SUMPRODUCT((B1225=$B:$B)*(M1225&lt;$M:$M))+1</f>
        <v>7</v>
      </c>
    </row>
    <row r="1226" spans="1:22" x14ac:dyDescent="0.2">
      <c r="A1226" s="14" t="str">
        <f t="shared" si="19"/>
        <v>2024Javier Salinas3</v>
      </c>
      <c r="B1226" s="5">
        <v>2024</v>
      </c>
      <c r="C1226" s="6" t="s">
        <v>228</v>
      </c>
      <c r="D1226" s="6">
        <v>587438</v>
      </c>
      <c r="E1226" s="6" t="s">
        <v>231</v>
      </c>
      <c r="F1226" s="7">
        <v>4</v>
      </c>
      <c r="G1226" s="7">
        <v>4</v>
      </c>
      <c r="H1226" s="6" t="s">
        <v>31</v>
      </c>
      <c r="I1226" s="6" t="s">
        <v>23</v>
      </c>
      <c r="J1226" s="18">
        <v>252</v>
      </c>
      <c r="K1226" s="18">
        <v>826</v>
      </c>
      <c r="L1226" s="18">
        <v>3618</v>
      </c>
      <c r="M1226" s="18">
        <v>183880.84</v>
      </c>
      <c r="N1226" s="18">
        <v>3</v>
      </c>
      <c r="O1226" s="18">
        <v>729.68587301587297</v>
      </c>
      <c r="P1226" s="21">
        <v>3.2777777777777777</v>
      </c>
      <c r="Q1226" s="21">
        <v>4.3801452784503629</v>
      </c>
      <c r="R1226" s="18">
        <v>48674.34</v>
      </c>
      <c r="S1226" s="24">
        <v>0.26470588235294118</v>
      </c>
      <c r="T1226" s="18">
        <v>40545.14</v>
      </c>
      <c r="U1226" s="24">
        <v>0.22049681739543936</v>
      </c>
      <c r="V1226" s="12" cm="1">
        <f t="array" ref="V1226">SUMPRODUCT((B1226=$B:$B)*(M1226&lt;$M:$M))+1</f>
        <v>21</v>
      </c>
    </row>
    <row r="1227" spans="1:22" x14ac:dyDescent="0.2">
      <c r="A1227" s="14" t="str">
        <f t="shared" si="19"/>
        <v>2024Javier Salinas4</v>
      </c>
      <c r="B1227" s="5">
        <v>2024</v>
      </c>
      <c r="C1227" s="6" t="s">
        <v>228</v>
      </c>
      <c r="D1227" s="6">
        <v>921547</v>
      </c>
      <c r="E1227" s="6" t="s">
        <v>232</v>
      </c>
      <c r="F1227" s="7">
        <v>4</v>
      </c>
      <c r="G1227" s="7">
        <v>4</v>
      </c>
      <c r="H1227" s="6" t="s">
        <v>31</v>
      </c>
      <c r="I1227" s="6" t="s">
        <v>25</v>
      </c>
      <c r="J1227" s="18">
        <v>61</v>
      </c>
      <c r="K1227" s="18">
        <v>513</v>
      </c>
      <c r="L1227" s="18">
        <v>2496</v>
      </c>
      <c r="M1227" s="18">
        <v>120618.75</v>
      </c>
      <c r="N1227" s="18">
        <v>4</v>
      </c>
      <c r="O1227" s="18">
        <v>1977.3565573770493</v>
      </c>
      <c r="P1227" s="21">
        <v>8.4098360655737707</v>
      </c>
      <c r="Q1227" s="21">
        <v>4.8654970760233915</v>
      </c>
      <c r="R1227" s="18">
        <v>34462.5</v>
      </c>
      <c r="S1227" s="24">
        <v>0.2857142857142857</v>
      </c>
      <c r="T1227" s="18">
        <v>32217.31</v>
      </c>
      <c r="U1227" s="24">
        <v>0.26710034716824704</v>
      </c>
      <c r="V1227" s="12" cm="1">
        <f t="array" ref="V1227">SUMPRODUCT((B1227=$B:$B)*(M1227&lt;$M:$M))+1</f>
        <v>42</v>
      </c>
    </row>
    <row r="1228" spans="1:22" x14ac:dyDescent="0.2">
      <c r="A1228" s="14" t="str">
        <f t="shared" si="19"/>
        <v>2024Javier Salinas5</v>
      </c>
      <c r="B1228" s="5">
        <v>2024</v>
      </c>
      <c r="C1228" s="6" t="s">
        <v>228</v>
      </c>
      <c r="D1228" s="6">
        <v>925350</v>
      </c>
      <c r="E1228" s="6" t="s">
        <v>233</v>
      </c>
      <c r="F1228" s="7">
        <v>4</v>
      </c>
      <c r="G1228" s="7">
        <v>2</v>
      </c>
      <c r="H1228" s="6" t="s">
        <v>22</v>
      </c>
      <c r="I1228" s="6" t="s">
        <v>25</v>
      </c>
      <c r="J1228" s="18">
        <v>248</v>
      </c>
      <c r="K1228" s="18">
        <v>510</v>
      </c>
      <c r="L1228" s="18">
        <v>2495</v>
      </c>
      <c r="M1228" s="18">
        <v>105772.2</v>
      </c>
      <c r="N1228" s="18">
        <v>5</v>
      </c>
      <c r="O1228" s="18">
        <v>426.5008064516129</v>
      </c>
      <c r="P1228" s="21">
        <v>2.056451612903226</v>
      </c>
      <c r="Q1228" s="21">
        <v>4.8921568627450984</v>
      </c>
      <c r="R1228" s="18">
        <v>17628.699999999997</v>
      </c>
      <c r="S1228" s="24">
        <v>0.16666666666666666</v>
      </c>
      <c r="T1228" s="18">
        <v>9929.5799999999981</v>
      </c>
      <c r="U1228" s="24">
        <v>9.3877030070283099E-2</v>
      </c>
      <c r="V1228" s="12" cm="1">
        <f t="array" ref="V1228">SUMPRODUCT((B1228=$B:$B)*(M1228&lt;$M:$M))+1</f>
        <v>59</v>
      </c>
    </row>
    <row r="1229" spans="1:22" x14ac:dyDescent="0.2">
      <c r="A1229" s="14" t="str">
        <f t="shared" si="19"/>
        <v>2024Javier Salinas6</v>
      </c>
      <c r="B1229" s="5">
        <v>2024</v>
      </c>
      <c r="C1229" s="6" t="s">
        <v>228</v>
      </c>
      <c r="D1229" s="6">
        <v>107439</v>
      </c>
      <c r="E1229" s="6" t="s">
        <v>85</v>
      </c>
      <c r="F1229" s="7">
        <v>4</v>
      </c>
      <c r="G1229" s="7">
        <v>4</v>
      </c>
      <c r="H1229" s="6" t="s">
        <v>22</v>
      </c>
      <c r="I1229" s="6" t="s">
        <v>25</v>
      </c>
      <c r="J1229" s="18">
        <v>245</v>
      </c>
      <c r="K1229" s="18">
        <v>659</v>
      </c>
      <c r="L1229" s="18">
        <v>2189</v>
      </c>
      <c r="M1229" s="18">
        <v>90307.266000000003</v>
      </c>
      <c r="N1229" s="18">
        <v>6</v>
      </c>
      <c r="O1229" s="18">
        <v>368.60108571428572</v>
      </c>
      <c r="P1229" s="21">
        <v>2.6897959183673468</v>
      </c>
      <c r="Q1229" s="21">
        <v>3.3216995447647952</v>
      </c>
      <c r="R1229" s="18">
        <v>5498.2660000000033</v>
      </c>
      <c r="S1229" s="24">
        <v>6.0883982469361914E-2</v>
      </c>
      <c r="T1229" s="18">
        <v>-2257.5739999999969</v>
      </c>
      <c r="U1229" s="24">
        <v>-2.4998807958597671E-2</v>
      </c>
      <c r="V1229" s="12" cm="1">
        <f t="array" ref="V1229">SUMPRODUCT((B1229=$B:$B)*(M1229&lt;$M:$M))+1</f>
        <v>70</v>
      </c>
    </row>
    <row r="1230" spans="1:22" x14ac:dyDescent="0.2">
      <c r="A1230" s="14" t="str">
        <f t="shared" si="19"/>
        <v>2024Javier Salinas7</v>
      </c>
      <c r="B1230" s="5">
        <v>2024</v>
      </c>
      <c r="C1230" s="6" t="s">
        <v>228</v>
      </c>
      <c r="D1230" s="6">
        <v>178362</v>
      </c>
      <c r="E1230" s="6" t="s">
        <v>234</v>
      </c>
      <c r="F1230" s="7">
        <v>4</v>
      </c>
      <c r="G1230" s="7">
        <v>4</v>
      </c>
      <c r="H1230" s="6" t="s">
        <v>31</v>
      </c>
      <c r="I1230" s="6" t="s">
        <v>29</v>
      </c>
      <c r="J1230" s="18">
        <v>248</v>
      </c>
      <c r="K1230" s="18">
        <v>365</v>
      </c>
      <c r="L1230" s="18">
        <v>1627</v>
      </c>
      <c r="M1230" s="18">
        <v>74568.540000000095</v>
      </c>
      <c r="N1230" s="18">
        <v>7</v>
      </c>
      <c r="O1230" s="18">
        <v>300.67959677419395</v>
      </c>
      <c r="P1230" s="21">
        <v>1.471774193548387</v>
      </c>
      <c r="Q1230" s="21">
        <v>4.4575342465753423</v>
      </c>
      <c r="R1230" s="18">
        <v>9157.5400000000955</v>
      </c>
      <c r="S1230" s="24">
        <v>0.12280701754386077</v>
      </c>
      <c r="T1230" s="18">
        <v>1600.5400000000955</v>
      </c>
      <c r="U1230" s="24">
        <v>2.146401149868421E-2</v>
      </c>
      <c r="V1230" s="12" cm="1">
        <f t="array" ref="V1230">SUMPRODUCT((B1230=$B:$B)*(M1230&lt;$M:$M))+1</f>
        <v>89</v>
      </c>
    </row>
    <row r="1231" spans="1:22" x14ac:dyDescent="0.2">
      <c r="A1231" s="14" t="str">
        <f t="shared" si="19"/>
        <v>2024Javier Salinas8</v>
      </c>
      <c r="B1231" s="5">
        <v>2024</v>
      </c>
      <c r="C1231" s="6" t="s">
        <v>228</v>
      </c>
      <c r="D1231" s="6">
        <v>782190</v>
      </c>
      <c r="E1231" s="6" t="s">
        <v>235</v>
      </c>
      <c r="F1231" s="7">
        <v>4</v>
      </c>
      <c r="G1231" s="7">
        <v>2</v>
      </c>
      <c r="H1231" s="6" t="s">
        <v>22</v>
      </c>
      <c r="I1231" s="6" t="s">
        <v>29</v>
      </c>
      <c r="J1231" s="18">
        <v>246</v>
      </c>
      <c r="K1231" s="18">
        <v>399</v>
      </c>
      <c r="L1231" s="18">
        <v>1413</v>
      </c>
      <c r="M1231" s="18">
        <v>63815.4</v>
      </c>
      <c r="N1231" s="18">
        <v>8</v>
      </c>
      <c r="O1231" s="18">
        <v>259.41219512195124</v>
      </c>
      <c r="P1231" s="21">
        <v>1.6219512195121952</v>
      </c>
      <c r="Q1231" s="21">
        <v>3.5413533834586466</v>
      </c>
      <c r="R1231" s="18">
        <v>10635.900000000001</v>
      </c>
      <c r="S1231" s="24">
        <v>0.16666666666666669</v>
      </c>
      <c r="T1231" s="18">
        <v>3102.9000000000015</v>
      </c>
      <c r="U1231" s="24">
        <v>4.8623059637642345E-2</v>
      </c>
      <c r="V1231" s="12" cm="1">
        <f t="array" ref="V1231">SUMPRODUCT((B1231=$B:$B)*(M1231&lt;$M:$M))+1</f>
        <v>108</v>
      </c>
    </row>
    <row r="1232" spans="1:22" x14ac:dyDescent="0.2">
      <c r="A1232" s="14" t="str">
        <f t="shared" si="19"/>
        <v>2024Jeannie Skiles1</v>
      </c>
      <c r="B1232" s="5">
        <v>2024</v>
      </c>
      <c r="C1232" s="6" t="s">
        <v>237</v>
      </c>
      <c r="D1232" s="6">
        <v>781121</v>
      </c>
      <c r="E1232" s="6" t="s">
        <v>476</v>
      </c>
      <c r="F1232" s="7">
        <v>5</v>
      </c>
      <c r="G1232" s="7">
        <v>5</v>
      </c>
      <c r="H1232" s="6" t="s">
        <v>22</v>
      </c>
      <c r="I1232" s="6" t="s">
        <v>23</v>
      </c>
      <c r="J1232" s="18">
        <v>247</v>
      </c>
      <c r="K1232" s="18">
        <v>828</v>
      </c>
      <c r="L1232" s="18">
        <v>3903</v>
      </c>
      <c r="M1232" s="18">
        <v>166013.07</v>
      </c>
      <c r="N1232" s="18">
        <v>1</v>
      </c>
      <c r="O1232" s="18">
        <v>672.11769230769232</v>
      </c>
      <c r="P1232" s="21">
        <v>3.3522267206477734</v>
      </c>
      <c r="Q1232" s="21">
        <v>4.7137681159420293</v>
      </c>
      <c r="R1232" s="18">
        <v>20387.570000000007</v>
      </c>
      <c r="S1232" s="24">
        <v>0.12280701754385968</v>
      </c>
      <c r="T1232" s="18">
        <v>11585.970000000007</v>
      </c>
      <c r="U1232" s="24">
        <v>6.9789505127518012E-2</v>
      </c>
      <c r="V1232" s="12" cm="1">
        <f t="array" ref="V1232">SUMPRODUCT((B1232=$B:$B)*(M1232&lt;$M:$M))+1</f>
        <v>29</v>
      </c>
    </row>
    <row r="1233" spans="1:22" x14ac:dyDescent="0.2">
      <c r="A1233" s="14" t="str">
        <f t="shared" si="19"/>
        <v>2024Jeannie Skiles2</v>
      </c>
      <c r="B1233" s="5">
        <v>2024</v>
      </c>
      <c r="C1233" s="6" t="s">
        <v>237</v>
      </c>
      <c r="D1233" s="6">
        <v>426484</v>
      </c>
      <c r="E1233" s="6" t="s">
        <v>242</v>
      </c>
      <c r="F1233" s="7">
        <v>5</v>
      </c>
      <c r="G1233" s="7">
        <v>5</v>
      </c>
      <c r="H1233" s="6" t="s">
        <v>31</v>
      </c>
      <c r="I1233" s="6" t="s">
        <v>29</v>
      </c>
      <c r="J1233" s="18">
        <v>37</v>
      </c>
      <c r="K1233" s="18">
        <v>67</v>
      </c>
      <c r="L1233" s="18">
        <v>327</v>
      </c>
      <c r="M1233" s="18">
        <v>21241.383999999998</v>
      </c>
      <c r="N1233" s="18">
        <v>2</v>
      </c>
      <c r="O1233" s="18">
        <v>574.09145945945943</v>
      </c>
      <c r="P1233" s="21">
        <v>1.8108108108108107</v>
      </c>
      <c r="Q1233" s="21">
        <v>4.8805970149253728</v>
      </c>
      <c r="R1233" s="18">
        <v>5092.1339999999982</v>
      </c>
      <c r="S1233" s="24">
        <v>0.23972703473558968</v>
      </c>
      <c r="T1233" s="18">
        <v>3834.9839999999981</v>
      </c>
      <c r="U1233" s="24">
        <v>0.18054303806192659</v>
      </c>
      <c r="V1233" s="12" cm="1">
        <f t="array" ref="V1233">SUMPRODUCT((B1233=$B:$B)*(M1233&lt;$M:$M))+1</f>
        <v>211</v>
      </c>
    </row>
    <row r="1234" spans="1:22" x14ac:dyDescent="0.2">
      <c r="A1234" s="14" t="str">
        <f t="shared" si="19"/>
        <v>2024Jeannie Skiles3</v>
      </c>
      <c r="B1234" s="5">
        <v>2024</v>
      </c>
      <c r="C1234" s="6" t="s">
        <v>237</v>
      </c>
      <c r="D1234" s="6">
        <v>875444</v>
      </c>
      <c r="E1234" s="6" t="s">
        <v>238</v>
      </c>
      <c r="F1234" s="7">
        <v>5</v>
      </c>
      <c r="G1234" s="7">
        <v>5</v>
      </c>
      <c r="H1234" s="6" t="s">
        <v>31</v>
      </c>
      <c r="I1234" s="6" t="s">
        <v>34</v>
      </c>
      <c r="J1234" s="18">
        <v>47</v>
      </c>
      <c r="K1234" s="18">
        <v>120</v>
      </c>
      <c r="L1234" s="18">
        <v>255</v>
      </c>
      <c r="M1234" s="18">
        <v>14285.96</v>
      </c>
      <c r="N1234" s="18">
        <v>3</v>
      </c>
      <c r="O1234" s="18">
        <v>303.95659574468084</v>
      </c>
      <c r="P1234" s="21">
        <v>2.5531914893617023</v>
      </c>
      <c r="Q1234" s="21">
        <v>2.125</v>
      </c>
      <c r="R1234" s="18">
        <v>4438.7099999999991</v>
      </c>
      <c r="S1234" s="24">
        <v>0.31070435588507872</v>
      </c>
      <c r="T1234" s="18">
        <v>2804.3599999999992</v>
      </c>
      <c r="U1234" s="24">
        <v>0.19630182360863388</v>
      </c>
      <c r="V1234" s="12" cm="1">
        <f t="array" ref="V1234">SUMPRODUCT((B1234=$B:$B)*(M1234&lt;$M:$M))+1</f>
        <v>252</v>
      </c>
    </row>
    <row r="1235" spans="1:22" x14ac:dyDescent="0.2">
      <c r="A1235" s="14" t="str">
        <f t="shared" si="19"/>
        <v>2024Jeannie Skiles4</v>
      </c>
      <c r="B1235" s="5">
        <v>2024</v>
      </c>
      <c r="C1235" s="6" t="s">
        <v>237</v>
      </c>
      <c r="D1235" s="6">
        <v>365924</v>
      </c>
      <c r="E1235" s="6" t="s">
        <v>253</v>
      </c>
      <c r="F1235" s="7">
        <v>5</v>
      </c>
      <c r="G1235" s="7">
        <v>5</v>
      </c>
      <c r="H1235" s="6" t="s">
        <v>31</v>
      </c>
      <c r="I1235" s="6" t="s">
        <v>34</v>
      </c>
      <c r="J1235" s="18">
        <v>45</v>
      </c>
      <c r="K1235" s="18">
        <v>83</v>
      </c>
      <c r="L1235" s="18">
        <v>202</v>
      </c>
      <c r="M1235" s="18">
        <v>12388.784</v>
      </c>
      <c r="N1235" s="18">
        <v>4</v>
      </c>
      <c r="O1235" s="18">
        <v>275.30631111111109</v>
      </c>
      <c r="P1235" s="21">
        <v>1.8444444444444446</v>
      </c>
      <c r="Q1235" s="21">
        <v>2.4337349397590362</v>
      </c>
      <c r="R1235" s="18">
        <v>3767.2839999999997</v>
      </c>
      <c r="S1235" s="24">
        <v>0.3040882785590579</v>
      </c>
      <c r="T1235" s="18">
        <v>2235.9839999999995</v>
      </c>
      <c r="U1235" s="24">
        <v>0.18048454150140963</v>
      </c>
      <c r="V1235" s="12" cm="1">
        <f t="array" ref="V1235">SUMPRODUCT((B1235=$B:$B)*(M1235&lt;$M:$M))+1</f>
        <v>271</v>
      </c>
    </row>
    <row r="1236" spans="1:22" x14ac:dyDescent="0.2">
      <c r="A1236" s="14" t="str">
        <f t="shared" si="19"/>
        <v>2024Jeannie Skiles5</v>
      </c>
      <c r="B1236" s="5">
        <v>2024</v>
      </c>
      <c r="C1236" s="6" t="s">
        <v>237</v>
      </c>
      <c r="D1236" s="6">
        <v>910039</v>
      </c>
      <c r="E1236" s="6" t="s">
        <v>244</v>
      </c>
      <c r="F1236" s="7">
        <v>5</v>
      </c>
      <c r="G1236" s="7">
        <v>5</v>
      </c>
      <c r="H1236" s="6" t="s">
        <v>31</v>
      </c>
      <c r="I1236" s="6" t="s">
        <v>34</v>
      </c>
      <c r="J1236" s="18">
        <v>30</v>
      </c>
      <c r="K1236" s="18">
        <v>73</v>
      </c>
      <c r="L1236" s="18">
        <v>188</v>
      </c>
      <c r="M1236" s="18">
        <v>10682.495999999999</v>
      </c>
      <c r="N1236" s="18">
        <v>5</v>
      </c>
      <c r="O1236" s="18">
        <v>356.08319999999998</v>
      </c>
      <c r="P1236" s="21">
        <v>2.4333333333333331</v>
      </c>
      <c r="Q1236" s="21">
        <v>2.5753424657534247</v>
      </c>
      <c r="R1236" s="18">
        <v>3492.7459999999992</v>
      </c>
      <c r="S1236" s="24">
        <v>0.32695972926177547</v>
      </c>
      <c r="T1236" s="18">
        <v>2452.445999999999</v>
      </c>
      <c r="U1236" s="24">
        <v>0.22957612153564103</v>
      </c>
      <c r="V1236" s="12" cm="1">
        <f t="array" ref="V1236">SUMPRODUCT((B1236=$B:$B)*(M1236&lt;$M:$M))+1</f>
        <v>289</v>
      </c>
    </row>
    <row r="1237" spans="1:22" x14ac:dyDescent="0.2">
      <c r="A1237" s="14" t="str">
        <f t="shared" si="19"/>
        <v>2024Jeannie Skiles6</v>
      </c>
      <c r="B1237" s="5">
        <v>2024</v>
      </c>
      <c r="C1237" s="6" t="s">
        <v>237</v>
      </c>
      <c r="D1237" s="6">
        <v>495920</v>
      </c>
      <c r="E1237" s="6" t="s">
        <v>477</v>
      </c>
      <c r="F1237" s="7">
        <v>5</v>
      </c>
      <c r="G1237" s="7">
        <v>5</v>
      </c>
      <c r="H1237" s="6" t="s">
        <v>31</v>
      </c>
      <c r="I1237" s="6" t="s">
        <v>34</v>
      </c>
      <c r="J1237" s="18">
        <v>43</v>
      </c>
      <c r="K1237" s="18">
        <v>61</v>
      </c>
      <c r="L1237" s="18">
        <v>156</v>
      </c>
      <c r="M1237" s="18">
        <v>9404.3520000000008</v>
      </c>
      <c r="N1237" s="18">
        <v>6</v>
      </c>
      <c r="O1237" s="18">
        <v>218.7058604651163</v>
      </c>
      <c r="P1237" s="21">
        <v>1.4186046511627908</v>
      </c>
      <c r="Q1237" s="21">
        <v>2.557377049180328</v>
      </c>
      <c r="R1237" s="18">
        <v>3283.1020000000008</v>
      </c>
      <c r="S1237" s="24">
        <v>0.34910454223746629</v>
      </c>
      <c r="T1237" s="18">
        <v>1840.0020000000009</v>
      </c>
      <c r="U1237" s="24">
        <v>0.19565430983442567</v>
      </c>
      <c r="V1237" s="12" cm="1">
        <f t="array" ref="V1237">SUMPRODUCT((B1237=$B:$B)*(M1237&lt;$M:$M))+1</f>
        <v>311</v>
      </c>
    </row>
    <row r="1238" spans="1:22" x14ac:dyDescent="0.2">
      <c r="A1238" s="14" t="str">
        <f t="shared" si="19"/>
        <v>2024Jeannie Skiles7</v>
      </c>
      <c r="B1238" s="5">
        <v>2024</v>
      </c>
      <c r="C1238" s="6" t="s">
        <v>237</v>
      </c>
      <c r="D1238" s="6">
        <v>599426</v>
      </c>
      <c r="E1238" s="6" t="s">
        <v>247</v>
      </c>
      <c r="F1238" s="7">
        <v>5</v>
      </c>
      <c r="G1238" s="7">
        <v>5</v>
      </c>
      <c r="H1238" s="6" t="s">
        <v>31</v>
      </c>
      <c r="I1238" s="6" t="s">
        <v>34</v>
      </c>
      <c r="J1238" s="18">
        <v>32</v>
      </c>
      <c r="K1238" s="18">
        <v>70</v>
      </c>
      <c r="L1238" s="18">
        <v>170</v>
      </c>
      <c r="M1238" s="18">
        <v>9185.84</v>
      </c>
      <c r="N1238" s="18">
        <v>7</v>
      </c>
      <c r="O1238" s="18">
        <v>287.0575</v>
      </c>
      <c r="P1238" s="21">
        <v>2.1875</v>
      </c>
      <c r="Q1238" s="21">
        <v>2.4285714285714284</v>
      </c>
      <c r="R1238" s="18">
        <v>2205.09</v>
      </c>
      <c r="S1238" s="24">
        <v>0.24005316879022498</v>
      </c>
      <c r="T1238" s="18">
        <v>1104.0900000000001</v>
      </c>
      <c r="U1238" s="24">
        <v>0.12019477804969389</v>
      </c>
      <c r="V1238" s="12" cm="1">
        <f t="array" ref="V1238">SUMPRODUCT((B1238=$B:$B)*(M1238&lt;$M:$M))+1</f>
        <v>318</v>
      </c>
    </row>
    <row r="1239" spans="1:22" x14ac:dyDescent="0.2">
      <c r="A1239" s="14" t="str">
        <f t="shared" si="19"/>
        <v>2024Jeannie Skiles8</v>
      </c>
      <c r="B1239" s="5">
        <v>2024</v>
      </c>
      <c r="C1239" s="6" t="s">
        <v>237</v>
      </c>
      <c r="D1239" s="6">
        <v>728140</v>
      </c>
      <c r="E1239" s="6" t="s">
        <v>240</v>
      </c>
      <c r="F1239" s="7">
        <v>5</v>
      </c>
      <c r="G1239" s="7">
        <v>5</v>
      </c>
      <c r="H1239" s="6" t="s">
        <v>31</v>
      </c>
      <c r="I1239" s="6" t="s">
        <v>34</v>
      </c>
      <c r="J1239" s="18">
        <v>32</v>
      </c>
      <c r="K1239" s="18">
        <v>48</v>
      </c>
      <c r="L1239" s="18">
        <v>143</v>
      </c>
      <c r="M1239" s="18">
        <v>8814.8559999999998</v>
      </c>
      <c r="N1239" s="18">
        <v>8</v>
      </c>
      <c r="O1239" s="18">
        <v>275.46424999999999</v>
      </c>
      <c r="P1239" s="21">
        <v>1.5</v>
      </c>
      <c r="Q1239" s="21">
        <v>2.9791666666666665</v>
      </c>
      <c r="R1239" s="18">
        <v>3240.6059999999998</v>
      </c>
      <c r="S1239" s="24">
        <v>0.36763005544276617</v>
      </c>
      <c r="T1239" s="18">
        <v>2163.8059999999996</v>
      </c>
      <c r="U1239" s="24">
        <v>0.2454726430017688</v>
      </c>
      <c r="V1239" s="12" cm="1">
        <f t="array" ref="V1239">SUMPRODUCT((B1239=$B:$B)*(M1239&lt;$M:$M))+1</f>
        <v>328</v>
      </c>
    </row>
    <row r="1240" spans="1:22" x14ac:dyDescent="0.2">
      <c r="A1240" s="14" t="str">
        <f t="shared" si="19"/>
        <v>2024Jeannie Skiles9</v>
      </c>
      <c r="B1240" s="5">
        <v>2024</v>
      </c>
      <c r="C1240" s="6" t="s">
        <v>237</v>
      </c>
      <c r="D1240" s="6">
        <v>923218</v>
      </c>
      <c r="E1240" s="6" t="s">
        <v>243</v>
      </c>
      <c r="F1240" s="7">
        <v>5</v>
      </c>
      <c r="G1240" s="7">
        <v>5</v>
      </c>
      <c r="H1240" s="6" t="s">
        <v>31</v>
      </c>
      <c r="I1240" s="6" t="s">
        <v>34</v>
      </c>
      <c r="J1240" s="18">
        <v>21</v>
      </c>
      <c r="K1240" s="18">
        <v>43</v>
      </c>
      <c r="L1240" s="18">
        <v>142</v>
      </c>
      <c r="M1240" s="18">
        <v>7244.4639999999999</v>
      </c>
      <c r="N1240" s="18">
        <v>9</v>
      </c>
      <c r="O1240" s="18">
        <v>344.9744761904762</v>
      </c>
      <c r="P1240" s="21">
        <v>2.0476190476190474</v>
      </c>
      <c r="Q1240" s="21">
        <v>3.3023255813953489</v>
      </c>
      <c r="R1240" s="18">
        <v>2293.7139999999999</v>
      </c>
      <c r="S1240" s="24">
        <v>0.31661610852093403</v>
      </c>
      <c r="T1240" s="18">
        <v>1574.414</v>
      </c>
      <c r="U1240" s="24">
        <v>0.21732649924135175</v>
      </c>
      <c r="V1240" s="12" cm="1">
        <f t="array" ref="V1240">SUMPRODUCT((B1240=$B:$B)*(M1240&lt;$M:$M))+1</f>
        <v>363</v>
      </c>
    </row>
    <row r="1241" spans="1:22" x14ac:dyDescent="0.2">
      <c r="A1241" s="14" t="str">
        <f t="shared" si="19"/>
        <v>2024Jeannie Skiles10</v>
      </c>
      <c r="B1241" s="5">
        <v>2024</v>
      </c>
      <c r="C1241" s="6" t="s">
        <v>237</v>
      </c>
      <c r="D1241" s="6">
        <v>826226</v>
      </c>
      <c r="E1241" s="6" t="s">
        <v>245</v>
      </c>
      <c r="F1241" s="7">
        <v>5</v>
      </c>
      <c r="G1241" s="7">
        <v>3</v>
      </c>
      <c r="H1241" s="6" t="s">
        <v>22</v>
      </c>
      <c r="I1241" s="6" t="s">
        <v>34</v>
      </c>
      <c r="J1241" s="18">
        <v>34</v>
      </c>
      <c r="K1241" s="18">
        <v>49</v>
      </c>
      <c r="L1241" s="18">
        <v>148</v>
      </c>
      <c r="M1241" s="18">
        <v>6585.4736000000003</v>
      </c>
      <c r="N1241" s="18">
        <v>10</v>
      </c>
      <c r="O1241" s="18">
        <v>193.69040000000001</v>
      </c>
      <c r="P1241" s="21">
        <v>1.4411764705882353</v>
      </c>
      <c r="Q1241" s="21">
        <v>3.0204081632653059</v>
      </c>
      <c r="R1241" s="18">
        <v>1340.2236000000003</v>
      </c>
      <c r="S1241" s="24">
        <v>0.20351210579600534</v>
      </c>
      <c r="T1241" s="18">
        <v>198.32360000000017</v>
      </c>
      <c r="U1241" s="24">
        <v>3.0115313194786806E-2</v>
      </c>
      <c r="V1241" s="12" cm="1">
        <f t="array" ref="V1241">SUMPRODUCT((B1241=$B:$B)*(M1241&lt;$M:$M))+1</f>
        <v>371</v>
      </c>
    </row>
    <row r="1242" spans="1:22" x14ac:dyDescent="0.2">
      <c r="A1242" s="14" t="str">
        <f t="shared" si="19"/>
        <v>2024Jeannie Skiles11</v>
      </c>
      <c r="B1242" s="5">
        <v>2024</v>
      </c>
      <c r="C1242" s="6" t="s">
        <v>237</v>
      </c>
      <c r="D1242" s="6">
        <v>972717</v>
      </c>
      <c r="E1242" s="6" t="s">
        <v>241</v>
      </c>
      <c r="F1242" s="7">
        <v>5</v>
      </c>
      <c r="G1242" s="7">
        <v>5</v>
      </c>
      <c r="H1242" s="6" t="s">
        <v>31</v>
      </c>
      <c r="I1242" s="6" t="s">
        <v>34</v>
      </c>
      <c r="J1242" s="18">
        <v>28</v>
      </c>
      <c r="K1242" s="18">
        <v>37</v>
      </c>
      <c r="L1242" s="18">
        <v>102</v>
      </c>
      <c r="M1242" s="18">
        <v>5112.7839999999997</v>
      </c>
      <c r="N1242" s="18">
        <v>11</v>
      </c>
      <c r="O1242" s="18">
        <v>182.59942857142855</v>
      </c>
      <c r="P1242" s="21">
        <v>1.3214285714285714</v>
      </c>
      <c r="Q1242" s="21">
        <v>2.7567567567567566</v>
      </c>
      <c r="R1242" s="18">
        <v>1335.5339999999997</v>
      </c>
      <c r="S1242" s="24">
        <v>0.26121463374944059</v>
      </c>
      <c r="T1242" s="18">
        <v>398.83399999999961</v>
      </c>
      <c r="U1242" s="24">
        <v>7.8007207032411235E-2</v>
      </c>
      <c r="V1242" s="12" cm="1">
        <f t="array" ref="V1242">SUMPRODUCT((B1242=$B:$B)*(M1242&lt;$M:$M))+1</f>
        <v>398</v>
      </c>
    </row>
    <row r="1243" spans="1:22" x14ac:dyDescent="0.2">
      <c r="A1243" s="14" t="str">
        <f t="shared" si="19"/>
        <v>2024Jeannie Skiles12</v>
      </c>
      <c r="B1243" s="5">
        <v>2024</v>
      </c>
      <c r="C1243" s="6" t="s">
        <v>237</v>
      </c>
      <c r="D1243" s="6">
        <v>304909</v>
      </c>
      <c r="E1243" s="6" t="s">
        <v>251</v>
      </c>
      <c r="F1243" s="7">
        <v>5</v>
      </c>
      <c r="G1243" s="7">
        <v>5</v>
      </c>
      <c r="H1243" s="6" t="s">
        <v>31</v>
      </c>
      <c r="I1243" s="6" t="s">
        <v>34</v>
      </c>
      <c r="J1243" s="18">
        <v>5</v>
      </c>
      <c r="K1243" s="18">
        <v>30</v>
      </c>
      <c r="L1243" s="18">
        <v>66</v>
      </c>
      <c r="M1243" s="18">
        <v>4181.8720000000003</v>
      </c>
      <c r="N1243" s="18">
        <v>12</v>
      </c>
      <c r="O1243" s="18">
        <v>836.37440000000004</v>
      </c>
      <c r="P1243" s="21">
        <v>6</v>
      </c>
      <c r="Q1243" s="21">
        <v>2.2000000000000002</v>
      </c>
      <c r="R1243" s="18">
        <v>1096.8720000000003</v>
      </c>
      <c r="S1243" s="24">
        <v>0.26229210267554826</v>
      </c>
      <c r="T1243" s="18">
        <v>906.07200000000034</v>
      </c>
      <c r="U1243" s="24">
        <v>0.21666660289937145</v>
      </c>
      <c r="V1243" s="12" cm="1">
        <f t="array" ref="V1243">SUMPRODUCT((B1243=$B:$B)*(M1243&lt;$M:$M))+1</f>
        <v>423</v>
      </c>
    </row>
    <row r="1244" spans="1:22" x14ac:dyDescent="0.2">
      <c r="A1244" s="14" t="str">
        <f t="shared" si="19"/>
        <v>2024Jeannie Skiles13</v>
      </c>
      <c r="B1244" s="5">
        <v>2024</v>
      </c>
      <c r="C1244" s="6" t="s">
        <v>237</v>
      </c>
      <c r="D1244" s="6">
        <v>116138</v>
      </c>
      <c r="E1244" s="6" t="s">
        <v>246</v>
      </c>
      <c r="F1244" s="7">
        <v>5</v>
      </c>
      <c r="G1244" s="7">
        <v>5</v>
      </c>
      <c r="H1244" s="6" t="s">
        <v>22</v>
      </c>
      <c r="I1244" s="6" t="s">
        <v>34</v>
      </c>
      <c r="J1244" s="18">
        <v>23</v>
      </c>
      <c r="K1244" s="18">
        <v>32</v>
      </c>
      <c r="L1244" s="18">
        <v>75</v>
      </c>
      <c r="M1244" s="18">
        <v>3074.58</v>
      </c>
      <c r="N1244" s="18">
        <v>13</v>
      </c>
      <c r="O1244" s="18">
        <v>133.67739130434782</v>
      </c>
      <c r="P1244" s="21">
        <v>1.3913043478260869</v>
      </c>
      <c r="Q1244" s="21">
        <v>2.34375</v>
      </c>
      <c r="R1244" s="18">
        <v>377.57999999999993</v>
      </c>
      <c r="S1244" s="24">
        <v>0.12280701754385963</v>
      </c>
      <c r="T1244" s="18">
        <v>-393.62000000000012</v>
      </c>
      <c r="U1244" s="24">
        <v>-0.12802399026858957</v>
      </c>
      <c r="V1244" s="12" cm="1">
        <f t="array" ref="V1244">SUMPRODUCT((B1244=$B:$B)*(M1244&lt;$M:$M))+1</f>
        <v>448</v>
      </c>
    </row>
    <row r="1245" spans="1:22" x14ac:dyDescent="0.2">
      <c r="A1245" s="14" t="str">
        <f t="shared" si="19"/>
        <v>2024Jeannie Skiles14</v>
      </c>
      <c r="B1245" s="5">
        <v>2024</v>
      </c>
      <c r="C1245" s="6" t="s">
        <v>237</v>
      </c>
      <c r="D1245" s="6">
        <v>223205</v>
      </c>
      <c r="E1245" s="6" t="s">
        <v>250</v>
      </c>
      <c r="F1245" s="7">
        <v>5</v>
      </c>
      <c r="G1245" s="7">
        <v>5</v>
      </c>
      <c r="H1245" s="6" t="s">
        <v>31</v>
      </c>
      <c r="I1245" s="6" t="s">
        <v>34</v>
      </c>
      <c r="J1245" s="18">
        <v>7</v>
      </c>
      <c r="K1245" s="18">
        <v>28</v>
      </c>
      <c r="L1245" s="18">
        <v>73</v>
      </c>
      <c r="M1245" s="18">
        <v>2793.8159999999998</v>
      </c>
      <c r="N1245" s="18">
        <v>14</v>
      </c>
      <c r="O1245" s="18">
        <v>399.11657142857138</v>
      </c>
      <c r="P1245" s="21">
        <v>4</v>
      </c>
      <c r="Q1245" s="21">
        <v>2.6071428571428572</v>
      </c>
      <c r="R1245" s="18">
        <v>651.8159999999998</v>
      </c>
      <c r="S1245" s="24">
        <v>0.2333067030899672</v>
      </c>
      <c r="T1245" s="18">
        <v>397.5659999999998</v>
      </c>
      <c r="U1245" s="24">
        <v>0.14230214158699064</v>
      </c>
      <c r="V1245" s="12" cm="1">
        <f t="array" ref="V1245">SUMPRODUCT((B1245=$B:$B)*(M1245&lt;$M:$M))+1</f>
        <v>458</v>
      </c>
    </row>
    <row r="1246" spans="1:22" x14ac:dyDescent="0.2">
      <c r="A1246" s="14" t="str">
        <f t="shared" si="19"/>
        <v>2024Jeannie Skiles15</v>
      </c>
      <c r="B1246" s="5">
        <v>2024</v>
      </c>
      <c r="C1246" s="6" t="s">
        <v>237</v>
      </c>
      <c r="D1246" s="6">
        <v>206748</v>
      </c>
      <c r="E1246" s="6" t="s">
        <v>248</v>
      </c>
      <c r="F1246" s="7">
        <v>5</v>
      </c>
      <c r="G1246" s="7">
        <v>5</v>
      </c>
      <c r="H1246" s="6" t="s">
        <v>31</v>
      </c>
      <c r="I1246" s="6" t="s">
        <v>34</v>
      </c>
      <c r="J1246" s="18">
        <v>14</v>
      </c>
      <c r="K1246" s="18">
        <v>14</v>
      </c>
      <c r="L1246" s="18">
        <v>47</v>
      </c>
      <c r="M1246" s="18">
        <v>2774.0239999999999</v>
      </c>
      <c r="N1246" s="18">
        <v>15</v>
      </c>
      <c r="O1246" s="18">
        <v>198.14457142857142</v>
      </c>
      <c r="P1246" s="21">
        <v>1</v>
      </c>
      <c r="Q1246" s="21">
        <v>3.3571428571428572</v>
      </c>
      <c r="R1246" s="18">
        <v>1095.2739999999999</v>
      </c>
      <c r="S1246" s="24">
        <v>0.39483220044238981</v>
      </c>
      <c r="T1246" s="18">
        <v>631.87399999999991</v>
      </c>
      <c r="U1246" s="24">
        <v>0.2277824560998751</v>
      </c>
      <c r="V1246" s="12" cm="1">
        <f t="array" ref="V1246">SUMPRODUCT((B1246=$B:$B)*(M1246&lt;$M:$M))+1</f>
        <v>459</v>
      </c>
    </row>
    <row r="1247" spans="1:22" x14ac:dyDescent="0.2">
      <c r="A1247" s="14" t="str">
        <f t="shared" si="19"/>
        <v>2024Jeannie Skiles16</v>
      </c>
      <c r="B1247" s="5">
        <v>2024</v>
      </c>
      <c r="C1247" s="6" t="s">
        <v>237</v>
      </c>
      <c r="D1247" s="6">
        <v>169318</v>
      </c>
      <c r="E1247" s="6" t="s">
        <v>239</v>
      </c>
      <c r="F1247" s="7">
        <v>5</v>
      </c>
      <c r="G1247" s="7">
        <v>5</v>
      </c>
      <c r="H1247" s="6" t="s">
        <v>31</v>
      </c>
      <c r="I1247" s="6" t="s">
        <v>34</v>
      </c>
      <c r="J1247" s="18">
        <v>21</v>
      </c>
      <c r="K1247" s="18">
        <v>21</v>
      </c>
      <c r="L1247" s="18">
        <v>48</v>
      </c>
      <c r="M1247" s="18">
        <v>2697.2159999999999</v>
      </c>
      <c r="N1247" s="18">
        <v>16</v>
      </c>
      <c r="O1247" s="18">
        <v>128.43885714285713</v>
      </c>
      <c r="P1247" s="21">
        <v>1</v>
      </c>
      <c r="Q1247" s="21">
        <v>2.2857142857142856</v>
      </c>
      <c r="R1247" s="18">
        <v>884.71599999999989</v>
      </c>
      <c r="S1247" s="24">
        <v>0.32801080818147305</v>
      </c>
      <c r="T1247" s="18">
        <v>189.61599999999987</v>
      </c>
      <c r="U1247" s="24">
        <v>7.0300635914958193E-2</v>
      </c>
      <c r="V1247" s="12" cm="1">
        <f t="array" ref="V1247">SUMPRODUCT((B1247=$B:$B)*(M1247&lt;$M:$M))+1</f>
        <v>465</v>
      </c>
    </row>
    <row r="1248" spans="1:22" x14ac:dyDescent="0.2">
      <c r="A1248" s="14" t="str">
        <f t="shared" si="19"/>
        <v>2024Jeannie Skiles17</v>
      </c>
      <c r="B1248" s="5">
        <v>2024</v>
      </c>
      <c r="C1248" s="6" t="s">
        <v>237</v>
      </c>
      <c r="D1248" s="6">
        <v>701147</v>
      </c>
      <c r="E1248" s="6" t="s">
        <v>252</v>
      </c>
      <c r="F1248" s="7">
        <v>5</v>
      </c>
      <c r="G1248" s="7">
        <v>5</v>
      </c>
      <c r="H1248" s="6" t="s">
        <v>31</v>
      </c>
      <c r="I1248" s="6" t="s">
        <v>34</v>
      </c>
      <c r="J1248" s="18">
        <v>21</v>
      </c>
      <c r="K1248" s="18">
        <v>21</v>
      </c>
      <c r="L1248" s="18">
        <v>30</v>
      </c>
      <c r="M1248" s="18">
        <v>1608.56</v>
      </c>
      <c r="N1248" s="18">
        <v>17</v>
      </c>
      <c r="O1248" s="18">
        <v>76.59809523809524</v>
      </c>
      <c r="P1248" s="21">
        <v>1</v>
      </c>
      <c r="Q1248" s="21">
        <v>1.4285714285714286</v>
      </c>
      <c r="R1248" s="18">
        <v>525.55999999999995</v>
      </c>
      <c r="S1248" s="24">
        <v>0.32672701049385783</v>
      </c>
      <c r="T1248" s="18">
        <v>-169.54000000000008</v>
      </c>
      <c r="U1248" s="24">
        <v>-0.10539861739692649</v>
      </c>
      <c r="V1248" s="12" cm="1">
        <f t="array" ref="V1248">SUMPRODUCT((B1248=$B:$B)*(M1248&lt;$M:$M))+1</f>
        <v>491</v>
      </c>
    </row>
    <row r="1249" spans="1:22" x14ac:dyDescent="0.2">
      <c r="A1249" s="14" t="str">
        <f t="shared" si="19"/>
        <v>2024Jeannie Skiles18</v>
      </c>
      <c r="B1249" s="5">
        <v>2024</v>
      </c>
      <c r="C1249" s="6" t="s">
        <v>237</v>
      </c>
      <c r="D1249" s="6">
        <v>327287</v>
      </c>
      <c r="E1249" s="6" t="s">
        <v>255</v>
      </c>
      <c r="F1249" s="7">
        <v>5</v>
      </c>
      <c r="G1249" s="7">
        <v>5</v>
      </c>
      <c r="H1249" s="6" t="s">
        <v>31</v>
      </c>
      <c r="I1249" s="6" t="s">
        <v>34</v>
      </c>
      <c r="J1249" s="18">
        <v>11</v>
      </c>
      <c r="K1249" s="18">
        <v>11</v>
      </c>
      <c r="L1249" s="18">
        <v>11</v>
      </c>
      <c r="M1249" s="18">
        <v>658.31200000000001</v>
      </c>
      <c r="N1249" s="18">
        <v>18</v>
      </c>
      <c r="O1249" s="18">
        <v>59.846545454545456</v>
      </c>
      <c r="P1249" s="21">
        <v>1</v>
      </c>
      <c r="Q1249" s="21">
        <v>1</v>
      </c>
      <c r="R1249" s="18">
        <v>215.81200000000001</v>
      </c>
      <c r="S1249" s="24">
        <v>0.32782631943516144</v>
      </c>
      <c r="T1249" s="18">
        <v>-148.28800000000001</v>
      </c>
      <c r="U1249" s="24">
        <v>-0.22525489433581647</v>
      </c>
      <c r="V1249" s="12" cm="1">
        <f t="array" ref="V1249">SUMPRODUCT((B1249=$B:$B)*(M1249&lt;$M:$M))+1</f>
        <v>515</v>
      </c>
    </row>
    <row r="1250" spans="1:22" x14ac:dyDescent="0.2">
      <c r="A1250" s="14" t="str">
        <f t="shared" si="19"/>
        <v>2024Jeannie Skiles19</v>
      </c>
      <c r="B1250" s="5">
        <v>2024</v>
      </c>
      <c r="C1250" s="6" t="s">
        <v>237</v>
      </c>
      <c r="D1250" s="6">
        <v>667972</v>
      </c>
      <c r="E1250" s="6" t="s">
        <v>254</v>
      </c>
      <c r="F1250" s="7">
        <v>5</v>
      </c>
      <c r="G1250" s="7">
        <v>5</v>
      </c>
      <c r="H1250" s="6" t="s">
        <v>31</v>
      </c>
      <c r="I1250" s="6" t="s">
        <v>34</v>
      </c>
      <c r="J1250" s="18">
        <v>2</v>
      </c>
      <c r="K1250" s="18">
        <v>3</v>
      </c>
      <c r="L1250" s="18">
        <v>3</v>
      </c>
      <c r="M1250" s="18">
        <v>224.77600000000001</v>
      </c>
      <c r="N1250" s="18">
        <v>19</v>
      </c>
      <c r="O1250" s="18">
        <v>112.38800000000001</v>
      </c>
      <c r="P1250" s="21">
        <v>1.5</v>
      </c>
      <c r="Q1250" s="21">
        <v>1</v>
      </c>
      <c r="R1250" s="18">
        <v>54.77600000000001</v>
      </c>
      <c r="S1250" s="24">
        <v>0.24369149731288042</v>
      </c>
      <c r="T1250" s="18">
        <v>-12.523999999999987</v>
      </c>
      <c r="U1250" s="24">
        <v>-5.5717692280314562E-2</v>
      </c>
      <c r="V1250" s="12" cm="1">
        <f t="array" ref="V1250">SUMPRODUCT((B1250=$B:$B)*(M1250&lt;$M:$M))+1</f>
        <v>521</v>
      </c>
    </row>
    <row r="1251" spans="1:22" x14ac:dyDescent="0.2">
      <c r="A1251" s="14" t="str">
        <f t="shared" si="19"/>
        <v>2024Jeannie Skiles20</v>
      </c>
      <c r="B1251" s="5">
        <v>2024</v>
      </c>
      <c r="C1251" s="6" t="s">
        <v>237</v>
      </c>
      <c r="D1251" s="6">
        <v>263517</v>
      </c>
      <c r="E1251" s="6" t="s">
        <v>27</v>
      </c>
      <c r="F1251" s="7">
        <v>5</v>
      </c>
      <c r="G1251" s="7">
        <v>1</v>
      </c>
      <c r="H1251" s="6" t="s">
        <v>22</v>
      </c>
      <c r="I1251" s="6" t="s">
        <v>34</v>
      </c>
      <c r="J1251" s="18">
        <v>2</v>
      </c>
      <c r="K1251" s="18">
        <v>2</v>
      </c>
      <c r="L1251" s="18">
        <v>2</v>
      </c>
      <c r="M1251" s="18">
        <v>92.4</v>
      </c>
      <c r="N1251" s="18">
        <v>20</v>
      </c>
      <c r="O1251" s="18">
        <v>46.2</v>
      </c>
      <c r="P1251" s="21">
        <v>1</v>
      </c>
      <c r="Q1251" s="21">
        <v>1</v>
      </c>
      <c r="R1251" s="18">
        <v>15.400000000000006</v>
      </c>
      <c r="S1251" s="24">
        <v>0.16666666666666671</v>
      </c>
      <c r="T1251" s="18">
        <v>-50.8</v>
      </c>
      <c r="U1251" s="24">
        <v>-0.54978354978354971</v>
      </c>
      <c r="V1251" s="12" cm="1">
        <f t="array" ref="V1251">SUMPRODUCT((B1251=$B:$B)*(M1251&lt;$M:$M))+1</f>
        <v>524</v>
      </c>
    </row>
    <row r="1252" spans="1:22" x14ac:dyDescent="0.2">
      <c r="A1252" s="14" t="str">
        <f t="shared" si="19"/>
        <v>2024John Foley1</v>
      </c>
      <c r="B1252" s="5">
        <v>2024</v>
      </c>
      <c r="C1252" s="6" t="s">
        <v>256</v>
      </c>
      <c r="D1252" s="6">
        <v>703857</v>
      </c>
      <c r="E1252" s="6" t="s">
        <v>257</v>
      </c>
      <c r="F1252" s="7">
        <v>4</v>
      </c>
      <c r="G1252" s="7">
        <v>4</v>
      </c>
      <c r="H1252" s="6" t="s">
        <v>31</v>
      </c>
      <c r="I1252" s="6" t="s">
        <v>23</v>
      </c>
      <c r="J1252" s="18">
        <v>140</v>
      </c>
      <c r="K1252" s="18">
        <v>1554</v>
      </c>
      <c r="L1252" s="18">
        <v>8051</v>
      </c>
      <c r="M1252" s="18">
        <v>329177.75</v>
      </c>
      <c r="N1252" s="18">
        <v>1</v>
      </c>
      <c r="O1252" s="18">
        <v>2351.269642857143</v>
      </c>
      <c r="P1252" s="21">
        <v>11.1</v>
      </c>
      <c r="Q1252" s="21">
        <v>5.1808236808236812</v>
      </c>
      <c r="R1252" s="18">
        <v>29925.25</v>
      </c>
      <c r="S1252" s="24">
        <v>9.0909090909090912E-2</v>
      </c>
      <c r="T1252" s="18">
        <v>24513.57</v>
      </c>
      <c r="U1252" s="24">
        <v>7.4469097622788902E-2</v>
      </c>
      <c r="V1252" s="12" cm="1">
        <f t="array" ref="V1252">SUMPRODUCT((B1252=$B:$B)*(M1252&lt;$M:$M))+1</f>
        <v>1</v>
      </c>
    </row>
    <row r="1253" spans="1:22" x14ac:dyDescent="0.2">
      <c r="A1253" s="14" t="str">
        <f t="shared" si="19"/>
        <v>2024John Foley2</v>
      </c>
      <c r="B1253" s="5">
        <v>2024</v>
      </c>
      <c r="C1253" s="6" t="s">
        <v>256</v>
      </c>
      <c r="D1253" s="6">
        <v>303477</v>
      </c>
      <c r="E1253" s="6" t="s">
        <v>259</v>
      </c>
      <c r="F1253" s="7">
        <v>4</v>
      </c>
      <c r="G1253" s="7">
        <v>4</v>
      </c>
      <c r="H1253" s="6" t="s">
        <v>31</v>
      </c>
      <c r="I1253" s="6" t="s">
        <v>23</v>
      </c>
      <c r="J1253" s="18">
        <v>62</v>
      </c>
      <c r="K1253" s="18">
        <v>541</v>
      </c>
      <c r="L1253" s="18">
        <v>4162</v>
      </c>
      <c r="M1253" s="18">
        <v>236148.67920000001</v>
      </c>
      <c r="N1253" s="18">
        <v>2</v>
      </c>
      <c r="O1253" s="18">
        <v>3808.8496645161295</v>
      </c>
      <c r="P1253" s="21">
        <v>8.7258064516129039</v>
      </c>
      <c r="Q1253" s="21">
        <v>7.6931608133086877</v>
      </c>
      <c r="R1253" s="18">
        <v>66398.679200000013</v>
      </c>
      <c r="S1253" s="24">
        <v>0.28117319743196773</v>
      </c>
      <c r="T1253" s="18">
        <v>64103.059200000011</v>
      </c>
      <c r="U1253" s="24">
        <v>0.27145211828904442</v>
      </c>
      <c r="V1253" s="12" cm="1">
        <f t="array" ref="V1253">SUMPRODUCT((B1253=$B:$B)*(M1253&lt;$M:$M))+1</f>
        <v>9</v>
      </c>
    </row>
    <row r="1254" spans="1:22" x14ac:dyDescent="0.2">
      <c r="A1254" s="14" t="str">
        <f t="shared" si="19"/>
        <v>2024John Foley3</v>
      </c>
      <c r="B1254" s="5">
        <v>2024</v>
      </c>
      <c r="C1254" s="6" t="s">
        <v>256</v>
      </c>
      <c r="D1254" s="6">
        <v>499295</v>
      </c>
      <c r="E1254" s="6" t="s">
        <v>258</v>
      </c>
      <c r="F1254" s="7">
        <v>4</v>
      </c>
      <c r="G1254" s="7">
        <v>4</v>
      </c>
      <c r="H1254" s="6" t="s">
        <v>22</v>
      </c>
      <c r="I1254" s="6" t="s">
        <v>23</v>
      </c>
      <c r="J1254" s="18">
        <v>148</v>
      </c>
      <c r="K1254" s="18">
        <v>825</v>
      </c>
      <c r="L1254" s="18">
        <v>4358</v>
      </c>
      <c r="M1254" s="18">
        <v>189814.573</v>
      </c>
      <c r="N1254" s="18">
        <v>3</v>
      </c>
      <c r="O1254" s="18">
        <v>1282.5308986486486</v>
      </c>
      <c r="P1254" s="21">
        <v>5.5743243243243246</v>
      </c>
      <c r="Q1254" s="21">
        <v>5.2824242424242422</v>
      </c>
      <c r="R1254" s="18">
        <v>22050.323000000004</v>
      </c>
      <c r="S1254" s="24">
        <v>0.11616770330906048</v>
      </c>
      <c r="T1254" s="18">
        <v>16947.723000000005</v>
      </c>
      <c r="U1254" s="24">
        <v>8.928567881877017E-2</v>
      </c>
      <c r="V1254" s="12" cm="1">
        <f t="array" ref="V1254">SUMPRODUCT((B1254=$B:$B)*(M1254&lt;$M:$M))+1</f>
        <v>19</v>
      </c>
    </row>
    <row r="1255" spans="1:22" x14ac:dyDescent="0.2">
      <c r="A1255" s="14" t="str">
        <f t="shared" si="19"/>
        <v>2024John Foley4</v>
      </c>
      <c r="B1255" s="5">
        <v>2024</v>
      </c>
      <c r="C1255" s="6" t="s">
        <v>256</v>
      </c>
      <c r="D1255" s="6">
        <v>866033</v>
      </c>
      <c r="E1255" s="6" t="s">
        <v>82</v>
      </c>
      <c r="F1255" s="7">
        <v>4</v>
      </c>
      <c r="G1255" s="7">
        <v>4</v>
      </c>
      <c r="H1255" s="6" t="s">
        <v>22</v>
      </c>
      <c r="I1255" s="6" t="s">
        <v>25</v>
      </c>
      <c r="J1255" s="18">
        <v>55</v>
      </c>
      <c r="K1255" s="18">
        <v>337</v>
      </c>
      <c r="L1255" s="18">
        <v>2943</v>
      </c>
      <c r="M1255" s="18">
        <v>111546.205</v>
      </c>
      <c r="N1255" s="18">
        <v>4</v>
      </c>
      <c r="O1255" s="18">
        <v>2028.1128181818183</v>
      </c>
      <c r="P1255" s="21">
        <v>6.127272727272727</v>
      </c>
      <c r="Q1255" s="21">
        <v>8.732937685459941</v>
      </c>
      <c r="R1255" s="18">
        <v>5815.2050000000017</v>
      </c>
      <c r="S1255" s="24">
        <v>5.2132701421800966E-2</v>
      </c>
      <c r="T1255" s="18">
        <v>3888.0050000000019</v>
      </c>
      <c r="U1255" s="24">
        <v>3.4855556045138444E-2</v>
      </c>
      <c r="V1255" s="12" cm="1">
        <f t="array" ref="V1255">SUMPRODUCT((B1255=$B:$B)*(M1255&lt;$M:$M))+1</f>
        <v>51</v>
      </c>
    </row>
    <row r="1256" spans="1:22" x14ac:dyDescent="0.2">
      <c r="A1256" s="14" t="str">
        <f t="shared" si="19"/>
        <v>2024Josh Banks1</v>
      </c>
      <c r="B1256" s="5">
        <v>2024</v>
      </c>
      <c r="C1256" s="6" t="s">
        <v>260</v>
      </c>
      <c r="D1256" s="6">
        <v>524048</v>
      </c>
      <c r="E1256" s="6" t="s">
        <v>492</v>
      </c>
      <c r="F1256" s="7">
        <v>5</v>
      </c>
      <c r="G1256" s="7">
        <v>5</v>
      </c>
      <c r="H1256" s="6" t="s">
        <v>22</v>
      </c>
      <c r="I1256" s="6" t="s">
        <v>29</v>
      </c>
      <c r="J1256" s="18">
        <v>126</v>
      </c>
      <c r="K1256" s="18">
        <v>251</v>
      </c>
      <c r="L1256" s="18">
        <v>1157</v>
      </c>
      <c r="M1256" s="18">
        <v>52246.8</v>
      </c>
      <c r="N1256" s="18">
        <v>1</v>
      </c>
      <c r="O1256" s="18">
        <v>414.6571428571429</v>
      </c>
      <c r="P1256" s="21">
        <v>1.9920634920634921</v>
      </c>
      <c r="Q1256" s="21">
        <v>4.6095617529880482</v>
      </c>
      <c r="R1256" s="18">
        <v>8707.8000000000029</v>
      </c>
      <c r="S1256" s="24">
        <v>0.16666666666666671</v>
      </c>
      <c r="T1256" s="18">
        <v>4402.4500000000126</v>
      </c>
      <c r="U1256" s="24">
        <v>8.4262576846811904E-2</v>
      </c>
      <c r="V1256" s="12" cm="1">
        <f t="array" ref="V1256">SUMPRODUCT((B1256=$B:$B)*(M1256&lt;$M:$M))+1</f>
        <v>131</v>
      </c>
    </row>
    <row r="1257" spans="1:22" x14ac:dyDescent="0.2">
      <c r="A1257" s="14" t="str">
        <f t="shared" si="19"/>
        <v>2024Josh Banks2</v>
      </c>
      <c r="B1257" s="5">
        <v>2024</v>
      </c>
      <c r="C1257" s="6" t="s">
        <v>260</v>
      </c>
      <c r="D1257" s="6">
        <v>554565</v>
      </c>
      <c r="E1257" s="6" t="s">
        <v>504</v>
      </c>
      <c r="F1257" s="7">
        <v>5</v>
      </c>
      <c r="G1257" s="7">
        <v>5</v>
      </c>
      <c r="H1257" s="6" t="s">
        <v>31</v>
      </c>
      <c r="I1257" s="6" t="s">
        <v>29</v>
      </c>
      <c r="J1257" s="18">
        <v>53</v>
      </c>
      <c r="K1257" s="18">
        <v>163</v>
      </c>
      <c r="L1257" s="18">
        <v>582</v>
      </c>
      <c r="M1257" s="18">
        <v>28731</v>
      </c>
      <c r="N1257" s="18">
        <v>2</v>
      </c>
      <c r="O1257" s="18">
        <v>542.09433962264154</v>
      </c>
      <c r="P1257" s="21">
        <v>3.0754716981132075</v>
      </c>
      <c r="Q1257" s="21">
        <v>3.5705521472392636</v>
      </c>
      <c r="R1257" s="18">
        <v>4788.5</v>
      </c>
      <c r="S1257" s="24">
        <v>0.16666666666666666</v>
      </c>
      <c r="T1257" s="18">
        <v>2914.85</v>
      </c>
      <c r="U1257" s="24">
        <v>0.10145313424524033</v>
      </c>
      <c r="V1257" s="12" cm="1">
        <f t="array" ref="V1257">SUMPRODUCT((B1257=$B:$B)*(M1257&lt;$M:$M))+1</f>
        <v>190</v>
      </c>
    </row>
    <row r="1258" spans="1:22" x14ac:dyDescent="0.2">
      <c r="A1258" s="14" t="str">
        <f t="shared" si="19"/>
        <v>2024Josh Banks3</v>
      </c>
      <c r="B1258" s="5">
        <v>2024</v>
      </c>
      <c r="C1258" s="6" t="s">
        <v>260</v>
      </c>
      <c r="D1258" s="6">
        <v>642395</v>
      </c>
      <c r="E1258" s="6" t="s">
        <v>466</v>
      </c>
      <c r="F1258" s="7">
        <v>5</v>
      </c>
      <c r="G1258" s="7">
        <v>2</v>
      </c>
      <c r="H1258" s="6" t="s">
        <v>22</v>
      </c>
      <c r="I1258" s="6" t="s">
        <v>34</v>
      </c>
      <c r="J1258" s="18">
        <v>37</v>
      </c>
      <c r="K1258" s="18">
        <v>90</v>
      </c>
      <c r="L1258" s="18">
        <v>262</v>
      </c>
      <c r="M1258" s="18">
        <v>13232.7</v>
      </c>
      <c r="N1258" s="18">
        <v>3</v>
      </c>
      <c r="O1258" s="18">
        <v>357.64054054054054</v>
      </c>
      <c r="P1258" s="21">
        <v>2.4324324324324325</v>
      </c>
      <c r="Q1258" s="21">
        <v>2.911111111111111</v>
      </c>
      <c r="R1258" s="18">
        <v>2205.4500000000007</v>
      </c>
      <c r="S1258" s="24">
        <v>0.16666666666666671</v>
      </c>
      <c r="T1258" s="18">
        <v>922.45000000000073</v>
      </c>
      <c r="U1258" s="24">
        <v>6.9709885359752782E-2</v>
      </c>
      <c r="V1258" s="12" cm="1">
        <f t="array" ref="V1258">SUMPRODUCT((B1258=$B:$B)*(M1258&lt;$M:$M))+1</f>
        <v>257</v>
      </c>
    </row>
    <row r="1259" spans="1:22" x14ac:dyDescent="0.2">
      <c r="A1259" s="14" t="str">
        <f t="shared" si="19"/>
        <v>2024Josh Banks4</v>
      </c>
      <c r="B1259" s="5">
        <v>2024</v>
      </c>
      <c r="C1259" s="6" t="s">
        <v>260</v>
      </c>
      <c r="D1259" s="6">
        <v>944227</v>
      </c>
      <c r="E1259" s="6" t="s">
        <v>266</v>
      </c>
      <c r="F1259" s="7">
        <v>5</v>
      </c>
      <c r="G1259" s="7">
        <v>5</v>
      </c>
      <c r="H1259" s="6" t="s">
        <v>31</v>
      </c>
      <c r="I1259" s="6" t="s">
        <v>34</v>
      </c>
      <c r="J1259" s="18">
        <v>47</v>
      </c>
      <c r="K1259" s="18">
        <v>65</v>
      </c>
      <c r="L1259" s="18">
        <v>206</v>
      </c>
      <c r="M1259" s="18">
        <v>13107.951999999999</v>
      </c>
      <c r="N1259" s="18">
        <v>4</v>
      </c>
      <c r="O1259" s="18">
        <v>278.89259574468082</v>
      </c>
      <c r="P1259" s="21">
        <v>1.3829787234042554</v>
      </c>
      <c r="Q1259" s="21">
        <v>3.1692307692307691</v>
      </c>
      <c r="R1259" s="18">
        <v>4028.4519999999993</v>
      </c>
      <c r="S1259" s="24">
        <v>0.30732886418870009</v>
      </c>
      <c r="T1259" s="18">
        <v>2452.9519999999993</v>
      </c>
      <c r="U1259" s="24">
        <v>0.18713464925718368</v>
      </c>
      <c r="V1259" s="12" cm="1">
        <f t="array" ref="V1259">SUMPRODUCT((B1259=$B:$B)*(M1259&lt;$M:$M))+1</f>
        <v>260</v>
      </c>
    </row>
    <row r="1260" spans="1:22" x14ac:dyDescent="0.2">
      <c r="A1260" s="14" t="str">
        <f t="shared" si="19"/>
        <v>2024Josh Banks5</v>
      </c>
      <c r="B1260" s="5">
        <v>2024</v>
      </c>
      <c r="C1260" s="6" t="s">
        <v>260</v>
      </c>
      <c r="D1260" s="6">
        <v>865220</v>
      </c>
      <c r="E1260" s="6" t="s">
        <v>264</v>
      </c>
      <c r="F1260" s="7">
        <v>5</v>
      </c>
      <c r="G1260" s="7">
        <v>5</v>
      </c>
      <c r="H1260" s="6" t="s">
        <v>31</v>
      </c>
      <c r="I1260" s="6" t="s">
        <v>34</v>
      </c>
      <c r="J1260" s="18">
        <v>49</v>
      </c>
      <c r="K1260" s="18">
        <v>94</v>
      </c>
      <c r="L1260" s="18">
        <v>220</v>
      </c>
      <c r="M1260" s="18">
        <v>12140.64</v>
      </c>
      <c r="N1260" s="18">
        <v>5</v>
      </c>
      <c r="O1260" s="18">
        <v>247.7681632653061</v>
      </c>
      <c r="P1260" s="21">
        <v>1.9183673469387754</v>
      </c>
      <c r="Q1260" s="21">
        <v>2.3404255319148937</v>
      </c>
      <c r="R1260" s="18">
        <v>3751.1399999999994</v>
      </c>
      <c r="S1260" s="24">
        <v>0.30897382675048429</v>
      </c>
      <c r="T1260" s="18">
        <v>2080.8399999999992</v>
      </c>
      <c r="U1260" s="24">
        <v>0.17139458875314639</v>
      </c>
      <c r="V1260" s="12" cm="1">
        <f t="array" ref="V1260">SUMPRODUCT((B1260=$B:$B)*(M1260&lt;$M:$M))+1</f>
        <v>275</v>
      </c>
    </row>
    <row r="1261" spans="1:22" x14ac:dyDescent="0.2">
      <c r="A1261" s="14" t="str">
        <f t="shared" si="19"/>
        <v>2024Josh Banks6</v>
      </c>
      <c r="B1261" s="5">
        <v>2024</v>
      </c>
      <c r="C1261" s="6" t="s">
        <v>260</v>
      </c>
      <c r="D1261" s="6">
        <v>167210</v>
      </c>
      <c r="E1261" s="6" t="s">
        <v>261</v>
      </c>
      <c r="F1261" s="7">
        <v>5</v>
      </c>
      <c r="G1261" s="7">
        <v>5</v>
      </c>
      <c r="H1261" s="6" t="s">
        <v>31</v>
      </c>
      <c r="I1261" s="6" t="s">
        <v>34</v>
      </c>
      <c r="J1261" s="18">
        <v>30</v>
      </c>
      <c r="K1261" s="18">
        <v>75</v>
      </c>
      <c r="L1261" s="18">
        <v>223</v>
      </c>
      <c r="M1261" s="18">
        <v>12132.616</v>
      </c>
      <c r="N1261" s="18">
        <v>6</v>
      </c>
      <c r="O1261" s="18">
        <v>404.42053333333331</v>
      </c>
      <c r="P1261" s="21">
        <v>2.5</v>
      </c>
      <c r="Q1261" s="21">
        <v>2.9733333333333332</v>
      </c>
      <c r="R1261" s="18">
        <v>3548.866</v>
      </c>
      <c r="S1261" s="24">
        <v>0.29250624927056129</v>
      </c>
      <c r="T1261" s="18">
        <v>2506.366</v>
      </c>
      <c r="U1261" s="24">
        <v>0.2065808396144739</v>
      </c>
      <c r="V1261" s="12" cm="1">
        <f t="array" ref="V1261">SUMPRODUCT((B1261=$B:$B)*(M1261&lt;$M:$M))+1</f>
        <v>276</v>
      </c>
    </row>
    <row r="1262" spans="1:22" x14ac:dyDescent="0.2">
      <c r="A1262" s="14" t="str">
        <f t="shared" si="19"/>
        <v>2024Josh Banks7</v>
      </c>
      <c r="B1262" s="5">
        <v>2024</v>
      </c>
      <c r="C1262" s="6" t="s">
        <v>260</v>
      </c>
      <c r="D1262" s="6">
        <v>209666</v>
      </c>
      <c r="E1262" s="6" t="s">
        <v>263</v>
      </c>
      <c r="F1262" s="7">
        <v>5</v>
      </c>
      <c r="G1262" s="7">
        <v>5</v>
      </c>
      <c r="H1262" s="6" t="s">
        <v>31</v>
      </c>
      <c r="I1262" s="6" t="s">
        <v>34</v>
      </c>
      <c r="J1262" s="18">
        <v>28</v>
      </c>
      <c r="K1262" s="18">
        <v>87</v>
      </c>
      <c r="L1262" s="18">
        <v>177</v>
      </c>
      <c r="M1262" s="18">
        <v>10216.984</v>
      </c>
      <c r="N1262" s="18">
        <v>7</v>
      </c>
      <c r="O1262" s="18">
        <v>364.89228571428572</v>
      </c>
      <c r="P1262" s="21">
        <v>3.1071428571428572</v>
      </c>
      <c r="Q1262" s="21">
        <v>2.0344827586206895</v>
      </c>
      <c r="R1262" s="18">
        <v>3171.7340000000004</v>
      </c>
      <c r="S1262" s="24">
        <v>0.310437405011107</v>
      </c>
      <c r="T1262" s="18">
        <v>2182.2340000000004</v>
      </c>
      <c r="U1262" s="24">
        <v>0.21358886340626551</v>
      </c>
      <c r="V1262" s="12" cm="1">
        <f t="array" ref="V1262">SUMPRODUCT((B1262=$B:$B)*(M1262&lt;$M:$M))+1</f>
        <v>299</v>
      </c>
    </row>
    <row r="1263" spans="1:22" x14ac:dyDescent="0.2">
      <c r="A1263" s="14" t="str">
        <f t="shared" si="19"/>
        <v>2024Josh Banks8</v>
      </c>
      <c r="B1263" s="5">
        <v>2024</v>
      </c>
      <c r="C1263" s="6" t="s">
        <v>260</v>
      </c>
      <c r="D1263" s="6">
        <v>470647</v>
      </c>
      <c r="E1263" s="6" t="s">
        <v>262</v>
      </c>
      <c r="F1263" s="7">
        <v>5</v>
      </c>
      <c r="G1263" s="7">
        <v>5</v>
      </c>
      <c r="H1263" s="6" t="s">
        <v>31</v>
      </c>
      <c r="I1263" s="6" t="s">
        <v>34</v>
      </c>
      <c r="J1263" s="18">
        <v>44</v>
      </c>
      <c r="K1263" s="18">
        <v>89</v>
      </c>
      <c r="L1263" s="18">
        <v>170</v>
      </c>
      <c r="M1263" s="18">
        <v>6194.64</v>
      </c>
      <c r="N1263" s="18">
        <v>8</v>
      </c>
      <c r="O1263" s="18">
        <v>140.78727272727272</v>
      </c>
      <c r="P1263" s="21">
        <v>2.0227272727272729</v>
      </c>
      <c r="Q1263" s="21">
        <v>1.9101123595505618</v>
      </c>
      <c r="R1263" s="18">
        <v>1984.1400000000003</v>
      </c>
      <c r="S1263" s="24">
        <v>0.32029948471581887</v>
      </c>
      <c r="T1263" s="18">
        <v>478.24000000000024</v>
      </c>
      <c r="U1263" s="24">
        <v>7.7202226440923158E-2</v>
      </c>
      <c r="V1263" s="12" cm="1">
        <f t="array" ref="V1263">SUMPRODUCT((B1263=$B:$B)*(M1263&lt;$M:$M))+1</f>
        <v>375</v>
      </c>
    </row>
    <row r="1264" spans="1:22" x14ac:dyDescent="0.2">
      <c r="A1264" s="14" t="str">
        <f t="shared" si="19"/>
        <v>2024Josh Banks9</v>
      </c>
      <c r="B1264" s="5">
        <v>2024</v>
      </c>
      <c r="C1264" s="6" t="s">
        <v>260</v>
      </c>
      <c r="D1264" s="6">
        <v>127511</v>
      </c>
      <c r="E1264" s="6" t="s">
        <v>265</v>
      </c>
      <c r="F1264" s="7">
        <v>5</v>
      </c>
      <c r="G1264" s="7">
        <v>5</v>
      </c>
      <c r="H1264" s="6" t="s">
        <v>31</v>
      </c>
      <c r="I1264" s="6" t="s">
        <v>34</v>
      </c>
      <c r="J1264" s="18">
        <v>28</v>
      </c>
      <c r="K1264" s="18">
        <v>46</v>
      </c>
      <c r="L1264" s="18">
        <v>127</v>
      </c>
      <c r="M1264" s="18">
        <v>6122.9840000000004</v>
      </c>
      <c r="N1264" s="18">
        <v>9</v>
      </c>
      <c r="O1264" s="18">
        <v>218.67800000000003</v>
      </c>
      <c r="P1264" s="21">
        <v>1.6428571428571428</v>
      </c>
      <c r="Q1264" s="21">
        <v>2.7608695652173911</v>
      </c>
      <c r="R1264" s="18">
        <v>1777.9840000000004</v>
      </c>
      <c r="S1264" s="24">
        <v>0.29037867810858242</v>
      </c>
      <c r="T1264" s="18">
        <v>831.38400000000036</v>
      </c>
      <c r="U1264" s="24">
        <v>0.13578085456372258</v>
      </c>
      <c r="V1264" s="12" cm="1">
        <f t="array" ref="V1264">SUMPRODUCT((B1264=$B:$B)*(M1264&lt;$M:$M))+1</f>
        <v>377</v>
      </c>
    </row>
    <row r="1265" spans="1:22" x14ac:dyDescent="0.2">
      <c r="A1265" s="14" t="str">
        <f t="shared" si="19"/>
        <v>2024Josh Banks10</v>
      </c>
      <c r="B1265" s="5">
        <v>2024</v>
      </c>
      <c r="C1265" s="6" t="s">
        <v>260</v>
      </c>
      <c r="D1265" s="6">
        <v>915339</v>
      </c>
      <c r="E1265" s="6" t="s">
        <v>479</v>
      </c>
      <c r="F1265" s="7">
        <v>5</v>
      </c>
      <c r="G1265" s="7">
        <v>5</v>
      </c>
      <c r="H1265" s="6" t="s">
        <v>31</v>
      </c>
      <c r="I1265" s="6" t="s">
        <v>34</v>
      </c>
      <c r="J1265" s="18">
        <v>16</v>
      </c>
      <c r="K1265" s="18">
        <v>34</v>
      </c>
      <c r="L1265" s="18">
        <v>106</v>
      </c>
      <c r="M1265" s="18">
        <v>4465.5519999999997</v>
      </c>
      <c r="N1265" s="18">
        <v>10</v>
      </c>
      <c r="O1265" s="18">
        <v>279.09699999999998</v>
      </c>
      <c r="P1265" s="21">
        <v>2.125</v>
      </c>
      <c r="Q1265" s="21">
        <v>3.1176470588235294</v>
      </c>
      <c r="R1265" s="18">
        <v>1578.0519999999997</v>
      </c>
      <c r="S1265" s="24">
        <v>0.35338341150209418</v>
      </c>
      <c r="T1265" s="18">
        <v>1028.6519999999996</v>
      </c>
      <c r="U1265" s="24">
        <v>0.23035270891482165</v>
      </c>
      <c r="V1265" s="12" cm="1">
        <f t="array" ref="V1265">SUMPRODUCT((B1265=$B:$B)*(M1265&lt;$M:$M))+1</f>
        <v>413</v>
      </c>
    </row>
    <row r="1266" spans="1:22" x14ac:dyDescent="0.2">
      <c r="A1266" s="14" t="str">
        <f t="shared" si="19"/>
        <v>2024Josh Banks11</v>
      </c>
      <c r="B1266" s="5">
        <v>2024</v>
      </c>
      <c r="C1266" s="6" t="s">
        <v>260</v>
      </c>
      <c r="D1266" s="6">
        <v>126102</v>
      </c>
      <c r="E1266" s="6" t="s">
        <v>269</v>
      </c>
      <c r="F1266" s="7">
        <v>5</v>
      </c>
      <c r="G1266" s="7">
        <v>5</v>
      </c>
      <c r="H1266" s="6" t="s">
        <v>31</v>
      </c>
      <c r="I1266" s="6" t="s">
        <v>34</v>
      </c>
      <c r="J1266" s="18">
        <v>15</v>
      </c>
      <c r="K1266" s="18">
        <v>24</v>
      </c>
      <c r="L1266" s="18">
        <v>60</v>
      </c>
      <c r="M1266" s="18">
        <v>3673.92</v>
      </c>
      <c r="N1266" s="18">
        <v>11</v>
      </c>
      <c r="O1266" s="18">
        <v>244.928</v>
      </c>
      <c r="P1266" s="21">
        <v>1.6</v>
      </c>
      <c r="Q1266" s="21">
        <v>2.5</v>
      </c>
      <c r="R1266" s="18">
        <v>1155.92</v>
      </c>
      <c r="S1266" s="24">
        <v>0.31462851667973174</v>
      </c>
      <c r="T1266" s="18">
        <v>649.5200000000001</v>
      </c>
      <c r="U1266" s="24">
        <v>0.17679209128124729</v>
      </c>
      <c r="V1266" s="12" cm="1">
        <f t="array" ref="V1266">SUMPRODUCT((B1266=$B:$B)*(M1266&lt;$M:$M))+1</f>
        <v>433</v>
      </c>
    </row>
    <row r="1267" spans="1:22" x14ac:dyDescent="0.2">
      <c r="A1267" s="14" t="str">
        <f t="shared" si="19"/>
        <v>2024Josh Banks12</v>
      </c>
      <c r="B1267" s="5">
        <v>2024</v>
      </c>
      <c r="C1267" s="6" t="s">
        <v>260</v>
      </c>
      <c r="D1267" s="6">
        <v>998890</v>
      </c>
      <c r="E1267" s="6" t="s">
        <v>267</v>
      </c>
      <c r="F1267" s="7">
        <v>5</v>
      </c>
      <c r="G1267" s="7">
        <v>5</v>
      </c>
      <c r="H1267" s="6" t="s">
        <v>31</v>
      </c>
      <c r="I1267" s="6" t="s">
        <v>34</v>
      </c>
      <c r="J1267" s="18">
        <v>11</v>
      </c>
      <c r="K1267" s="18">
        <v>32</v>
      </c>
      <c r="L1267" s="18">
        <v>66</v>
      </c>
      <c r="M1267" s="18">
        <v>3071.4720000000002</v>
      </c>
      <c r="N1267" s="18">
        <v>12</v>
      </c>
      <c r="O1267" s="18">
        <v>279.22472727272731</v>
      </c>
      <c r="P1267" s="21">
        <v>2.9090909090909092</v>
      </c>
      <c r="Q1267" s="21">
        <v>2.0625</v>
      </c>
      <c r="R1267" s="18">
        <v>804.97200000000021</v>
      </c>
      <c r="S1267" s="24">
        <v>0.26208020128459586</v>
      </c>
      <c r="T1267" s="18">
        <v>418.87200000000018</v>
      </c>
      <c r="U1267" s="24">
        <v>0.13637500195346081</v>
      </c>
      <c r="V1267" s="12" cm="1">
        <f t="array" ref="V1267">SUMPRODUCT((B1267=$B:$B)*(M1267&lt;$M:$M))+1</f>
        <v>449</v>
      </c>
    </row>
    <row r="1268" spans="1:22" x14ac:dyDescent="0.2">
      <c r="A1268" s="14" t="str">
        <f t="shared" si="19"/>
        <v>2024Josh Banks13</v>
      </c>
      <c r="B1268" s="5">
        <v>2024</v>
      </c>
      <c r="C1268" s="6" t="s">
        <v>260</v>
      </c>
      <c r="D1268" s="6">
        <v>811025</v>
      </c>
      <c r="E1268" s="6" t="s">
        <v>229</v>
      </c>
      <c r="F1268" s="7">
        <v>5</v>
      </c>
      <c r="G1268" s="7">
        <v>4</v>
      </c>
      <c r="H1268" s="6" t="s">
        <v>22</v>
      </c>
      <c r="I1268" s="6" t="s">
        <v>34</v>
      </c>
      <c r="J1268" s="18">
        <v>20</v>
      </c>
      <c r="K1268" s="18">
        <v>32</v>
      </c>
      <c r="L1268" s="18">
        <v>67</v>
      </c>
      <c r="M1268" s="18">
        <v>2753.4</v>
      </c>
      <c r="N1268" s="18">
        <v>13</v>
      </c>
      <c r="O1268" s="18">
        <v>137.67000000000002</v>
      </c>
      <c r="P1268" s="21">
        <v>1.6</v>
      </c>
      <c r="Q1268" s="21">
        <v>2.09375</v>
      </c>
      <c r="R1268" s="18">
        <v>458.90000000000009</v>
      </c>
      <c r="S1268" s="24">
        <v>0.16666666666666669</v>
      </c>
      <c r="T1268" s="18">
        <v>-216.29999999999995</v>
      </c>
      <c r="U1268" s="24">
        <v>-7.8557419917193269E-2</v>
      </c>
      <c r="V1268" s="12" cm="1">
        <f t="array" ref="V1268">SUMPRODUCT((B1268=$B:$B)*(M1268&lt;$M:$M))+1</f>
        <v>461</v>
      </c>
    </row>
    <row r="1269" spans="1:22" x14ac:dyDescent="0.2">
      <c r="A1269" s="14" t="str">
        <f t="shared" si="19"/>
        <v>2024Josh Banks14</v>
      </c>
      <c r="B1269" s="5">
        <v>2024</v>
      </c>
      <c r="C1269" s="6" t="s">
        <v>260</v>
      </c>
      <c r="D1269" s="6">
        <v>714082</v>
      </c>
      <c r="E1269" s="6" t="s">
        <v>268</v>
      </c>
      <c r="F1269" s="7">
        <v>5</v>
      </c>
      <c r="G1269" s="7">
        <v>5</v>
      </c>
      <c r="H1269" s="6" t="s">
        <v>31</v>
      </c>
      <c r="I1269" s="6" t="s">
        <v>34</v>
      </c>
      <c r="J1269" s="18">
        <v>9</v>
      </c>
      <c r="K1269" s="18">
        <v>32</v>
      </c>
      <c r="L1269" s="18">
        <v>64</v>
      </c>
      <c r="M1269" s="18">
        <v>2688.288</v>
      </c>
      <c r="N1269" s="18">
        <v>14</v>
      </c>
      <c r="O1269" s="18">
        <v>298.69866666666667</v>
      </c>
      <c r="P1269" s="21">
        <v>3.5555555555555554</v>
      </c>
      <c r="Q1269" s="21">
        <v>2</v>
      </c>
      <c r="R1269" s="18">
        <v>943.03800000000001</v>
      </c>
      <c r="S1269" s="24">
        <v>0.35079500410670283</v>
      </c>
      <c r="T1269" s="18">
        <v>620.38800000000003</v>
      </c>
      <c r="U1269" s="24">
        <v>0.23077438131628755</v>
      </c>
      <c r="V1269" s="12" cm="1">
        <f t="array" ref="V1269">SUMPRODUCT((B1269=$B:$B)*(M1269&lt;$M:$M))+1</f>
        <v>468</v>
      </c>
    </row>
    <row r="1270" spans="1:22" x14ac:dyDescent="0.2">
      <c r="A1270" s="14" t="str">
        <f t="shared" si="19"/>
        <v>2024Josh Banks15</v>
      </c>
      <c r="B1270" s="5">
        <v>2024</v>
      </c>
      <c r="C1270" s="6" t="s">
        <v>260</v>
      </c>
      <c r="D1270" s="6">
        <v>914425</v>
      </c>
      <c r="E1270" s="6" t="s">
        <v>505</v>
      </c>
      <c r="F1270" s="7">
        <v>5</v>
      </c>
      <c r="G1270" s="7">
        <v>1</v>
      </c>
      <c r="H1270" s="6" t="s">
        <v>22</v>
      </c>
      <c r="I1270" s="6" t="s">
        <v>34</v>
      </c>
      <c r="J1270" s="18">
        <v>19</v>
      </c>
      <c r="K1270" s="18">
        <v>31</v>
      </c>
      <c r="L1270" s="18">
        <v>51</v>
      </c>
      <c r="M1270" s="18">
        <v>2407.1999999999998</v>
      </c>
      <c r="N1270" s="18">
        <v>15</v>
      </c>
      <c r="O1270" s="18">
        <v>126.69473684210526</v>
      </c>
      <c r="P1270" s="21">
        <v>1.631578947368421</v>
      </c>
      <c r="Q1270" s="21">
        <v>1.6451612903225807</v>
      </c>
      <c r="R1270" s="18">
        <v>401.19999999999982</v>
      </c>
      <c r="S1270" s="24">
        <v>0.1666666666666666</v>
      </c>
      <c r="T1270" s="18">
        <v>-240.9000000000002</v>
      </c>
      <c r="U1270" s="24">
        <v>-0.10007477567298115</v>
      </c>
      <c r="V1270" s="12" cm="1">
        <f t="array" ref="V1270">SUMPRODUCT((B1270=$B:$B)*(M1270&lt;$M:$M))+1</f>
        <v>473</v>
      </c>
    </row>
    <row r="1271" spans="1:22" x14ac:dyDescent="0.2">
      <c r="A1271" s="14" t="str">
        <f t="shared" si="19"/>
        <v>2024Josh Banks16</v>
      </c>
      <c r="B1271" s="5">
        <v>2024</v>
      </c>
      <c r="C1271" s="6" t="s">
        <v>260</v>
      </c>
      <c r="D1271" s="6">
        <v>122003</v>
      </c>
      <c r="E1271" s="6" t="s">
        <v>272</v>
      </c>
      <c r="F1271" s="7">
        <v>5</v>
      </c>
      <c r="G1271" s="7">
        <v>5</v>
      </c>
      <c r="H1271" s="6" t="s">
        <v>31</v>
      </c>
      <c r="I1271" s="6" t="s">
        <v>34</v>
      </c>
      <c r="J1271" s="18">
        <v>3</v>
      </c>
      <c r="K1271" s="18">
        <v>17</v>
      </c>
      <c r="L1271" s="18">
        <v>32</v>
      </c>
      <c r="M1271" s="18">
        <v>1742.944</v>
      </c>
      <c r="N1271" s="18">
        <v>16</v>
      </c>
      <c r="O1271" s="18">
        <v>580.98133333333328</v>
      </c>
      <c r="P1271" s="21">
        <v>5.666666666666667</v>
      </c>
      <c r="Q1271" s="21">
        <v>1.8823529411764706</v>
      </c>
      <c r="R1271" s="18">
        <v>518.69399999999996</v>
      </c>
      <c r="S1271" s="24">
        <v>0.29759648043769621</v>
      </c>
      <c r="T1271" s="18">
        <v>405.09399999999994</v>
      </c>
      <c r="U1271" s="24">
        <v>0.23241940073806155</v>
      </c>
      <c r="V1271" s="12" cm="1">
        <f t="array" ref="V1271">SUMPRODUCT((B1271=$B:$B)*(M1271&lt;$M:$M))+1</f>
        <v>484</v>
      </c>
    </row>
    <row r="1272" spans="1:22" x14ac:dyDescent="0.2">
      <c r="A1272" s="14" t="str">
        <f t="shared" si="19"/>
        <v>2024Josh Banks17</v>
      </c>
      <c r="B1272" s="5">
        <v>2024</v>
      </c>
      <c r="C1272" s="6" t="s">
        <v>260</v>
      </c>
      <c r="D1272" s="6">
        <v>259545</v>
      </c>
      <c r="E1272" s="6" t="s">
        <v>478</v>
      </c>
      <c r="F1272" s="7">
        <v>5</v>
      </c>
      <c r="G1272" s="7">
        <v>2</v>
      </c>
      <c r="H1272" s="6" t="s">
        <v>22</v>
      </c>
      <c r="I1272" s="6" t="s">
        <v>34</v>
      </c>
      <c r="J1272" s="18">
        <v>12</v>
      </c>
      <c r="K1272" s="18">
        <v>17</v>
      </c>
      <c r="L1272" s="18">
        <v>23</v>
      </c>
      <c r="M1272" s="18">
        <v>1202.7</v>
      </c>
      <c r="N1272" s="18">
        <v>17</v>
      </c>
      <c r="O1272" s="18">
        <v>100.22500000000001</v>
      </c>
      <c r="P1272" s="21">
        <v>1.4166666666666667</v>
      </c>
      <c r="Q1272" s="21">
        <v>1.3529411764705883</v>
      </c>
      <c r="R1272" s="18">
        <v>200.45000000000005</v>
      </c>
      <c r="S1272" s="24">
        <v>0.16666666666666669</v>
      </c>
      <c r="T1272" s="18">
        <v>-202.24999999999994</v>
      </c>
      <c r="U1272" s="24">
        <v>-0.16816329924336904</v>
      </c>
      <c r="V1272" s="12" cm="1">
        <f t="array" ref="V1272">SUMPRODUCT((B1272=$B:$B)*(M1272&lt;$M:$M))+1</f>
        <v>497</v>
      </c>
    </row>
    <row r="1273" spans="1:22" x14ac:dyDescent="0.2">
      <c r="A1273" s="14" t="str">
        <f t="shared" si="19"/>
        <v>2024Josh Banks18</v>
      </c>
      <c r="B1273" s="5">
        <v>2024</v>
      </c>
      <c r="C1273" s="6" t="s">
        <v>260</v>
      </c>
      <c r="D1273" s="6">
        <v>703561</v>
      </c>
      <c r="E1273" s="6" t="s">
        <v>480</v>
      </c>
      <c r="F1273" s="7">
        <v>5</v>
      </c>
      <c r="G1273" s="7">
        <v>5</v>
      </c>
      <c r="H1273" s="6" t="s">
        <v>31</v>
      </c>
      <c r="I1273" s="6" t="s">
        <v>34</v>
      </c>
      <c r="J1273" s="18">
        <v>2</v>
      </c>
      <c r="K1273" s="18">
        <v>6</v>
      </c>
      <c r="L1273" s="18">
        <v>36</v>
      </c>
      <c r="M1273" s="18">
        <v>1070.1120000000001</v>
      </c>
      <c r="N1273" s="18">
        <v>18</v>
      </c>
      <c r="O1273" s="18">
        <v>535.05600000000004</v>
      </c>
      <c r="P1273" s="21">
        <v>3</v>
      </c>
      <c r="Q1273" s="21">
        <v>6</v>
      </c>
      <c r="R1273" s="18">
        <v>333.61200000000008</v>
      </c>
      <c r="S1273" s="24">
        <v>0.31175428366376606</v>
      </c>
      <c r="T1273" s="18">
        <v>263.01200000000006</v>
      </c>
      <c r="U1273" s="24">
        <v>0.24577988098442036</v>
      </c>
      <c r="V1273" s="12" cm="1">
        <f t="array" ref="V1273">SUMPRODUCT((B1273=$B:$B)*(M1273&lt;$M:$M))+1</f>
        <v>506</v>
      </c>
    </row>
    <row r="1274" spans="1:22" x14ac:dyDescent="0.2">
      <c r="A1274" s="14" t="str">
        <f t="shared" si="19"/>
        <v>2024Josh Banks19</v>
      </c>
      <c r="B1274" s="5">
        <v>2024</v>
      </c>
      <c r="C1274" s="6" t="s">
        <v>260</v>
      </c>
      <c r="D1274" s="6">
        <v>234303</v>
      </c>
      <c r="E1274" s="6" t="s">
        <v>273</v>
      </c>
      <c r="F1274" s="7">
        <v>5</v>
      </c>
      <c r="G1274" s="7">
        <v>5</v>
      </c>
      <c r="H1274" s="6" t="s">
        <v>31</v>
      </c>
      <c r="I1274" s="6" t="s">
        <v>34</v>
      </c>
      <c r="J1274" s="18">
        <v>4</v>
      </c>
      <c r="K1274" s="18">
        <v>13</v>
      </c>
      <c r="L1274" s="18">
        <v>27</v>
      </c>
      <c r="M1274" s="18">
        <v>1054.184</v>
      </c>
      <c r="N1274" s="18">
        <v>19</v>
      </c>
      <c r="O1274" s="18">
        <v>263.54599999999999</v>
      </c>
      <c r="P1274" s="21">
        <v>3.25</v>
      </c>
      <c r="Q1274" s="21">
        <v>2.0769230769230771</v>
      </c>
      <c r="R1274" s="18">
        <v>373.18399999999997</v>
      </c>
      <c r="S1274" s="24">
        <v>0.35400271679327328</v>
      </c>
      <c r="T1274" s="18">
        <v>230.88399999999996</v>
      </c>
      <c r="U1274" s="24">
        <v>0.21901679403216134</v>
      </c>
      <c r="V1274" s="12" cm="1">
        <f t="array" ref="V1274">SUMPRODUCT((B1274=$B:$B)*(M1274&lt;$M:$M))+1</f>
        <v>507</v>
      </c>
    </row>
    <row r="1275" spans="1:22" x14ac:dyDescent="0.2">
      <c r="A1275" s="14" t="str">
        <f t="shared" si="19"/>
        <v>2024Josh Banks20</v>
      </c>
      <c r="B1275" s="5">
        <v>2024</v>
      </c>
      <c r="C1275" s="6" t="s">
        <v>260</v>
      </c>
      <c r="D1275" s="6">
        <v>648045</v>
      </c>
      <c r="E1275" s="6" t="s">
        <v>56</v>
      </c>
      <c r="F1275" s="7">
        <v>5</v>
      </c>
      <c r="G1275" s="7">
        <v>5</v>
      </c>
      <c r="H1275" s="6" t="s">
        <v>22</v>
      </c>
      <c r="I1275" s="6" t="s">
        <v>34</v>
      </c>
      <c r="J1275" s="18">
        <v>6</v>
      </c>
      <c r="K1275" s="18">
        <v>8</v>
      </c>
      <c r="L1275" s="18">
        <v>26</v>
      </c>
      <c r="M1275" s="18">
        <v>616.59199999999998</v>
      </c>
      <c r="N1275" s="18">
        <v>20</v>
      </c>
      <c r="O1275" s="18">
        <v>102.76533333333333</v>
      </c>
      <c r="P1275" s="21">
        <v>1.3333333333333333</v>
      </c>
      <c r="Q1275" s="21">
        <v>3.25</v>
      </c>
      <c r="R1275" s="18">
        <v>209.09199999999998</v>
      </c>
      <c r="S1275" s="24">
        <v>0.33910916781275136</v>
      </c>
      <c r="T1275" s="18">
        <v>8.2919999999999732</v>
      </c>
      <c r="U1275" s="24">
        <v>1.3448114798764781E-2</v>
      </c>
      <c r="V1275" s="12" cm="1">
        <f t="array" ref="V1275">SUMPRODUCT((B1275=$B:$B)*(M1275&lt;$M:$M))+1</f>
        <v>516</v>
      </c>
    </row>
    <row r="1276" spans="1:22" x14ac:dyDescent="0.2">
      <c r="A1276" s="14" t="str">
        <f t="shared" si="19"/>
        <v>2024Josh Banks21</v>
      </c>
      <c r="B1276" s="5">
        <v>2024</v>
      </c>
      <c r="C1276" s="6" t="s">
        <v>260</v>
      </c>
      <c r="D1276" s="6">
        <v>476374</v>
      </c>
      <c r="E1276" s="6" t="s">
        <v>270</v>
      </c>
      <c r="F1276" s="7">
        <v>5</v>
      </c>
      <c r="G1276" s="7">
        <v>5</v>
      </c>
      <c r="H1276" s="6" t="s">
        <v>31</v>
      </c>
      <c r="I1276" s="6" t="s">
        <v>34</v>
      </c>
      <c r="J1276" s="18">
        <v>6</v>
      </c>
      <c r="K1276" s="18">
        <v>9</v>
      </c>
      <c r="L1276" s="18">
        <v>9</v>
      </c>
      <c r="M1276" s="18">
        <v>569.52800000000002</v>
      </c>
      <c r="N1276" s="18">
        <v>21</v>
      </c>
      <c r="O1276" s="18">
        <v>94.921333333333337</v>
      </c>
      <c r="P1276" s="21">
        <v>1.5</v>
      </c>
      <c r="Q1276" s="21">
        <v>1</v>
      </c>
      <c r="R1276" s="18">
        <v>222.27800000000002</v>
      </c>
      <c r="S1276" s="24">
        <v>0.39028458653481479</v>
      </c>
      <c r="T1276" s="18">
        <v>20.378000000000014</v>
      </c>
      <c r="U1276" s="24">
        <v>3.5780505962832401E-2</v>
      </c>
      <c r="V1276" s="12" cm="1">
        <f t="array" ref="V1276">SUMPRODUCT((B1276=$B:$B)*(M1276&lt;$M:$M))+1</f>
        <v>517</v>
      </c>
    </row>
    <row r="1277" spans="1:22" x14ac:dyDescent="0.2">
      <c r="A1277" s="14" t="str">
        <f t="shared" si="19"/>
        <v>2024Josh Banks22</v>
      </c>
      <c r="B1277" s="5">
        <v>2024</v>
      </c>
      <c r="C1277" s="6" t="s">
        <v>260</v>
      </c>
      <c r="D1277" s="6">
        <v>707741</v>
      </c>
      <c r="E1277" s="6" t="s">
        <v>271</v>
      </c>
      <c r="F1277" s="7">
        <v>5</v>
      </c>
      <c r="G1277" s="7">
        <v>5</v>
      </c>
      <c r="H1277" s="6" t="s">
        <v>31</v>
      </c>
      <c r="I1277" s="6" t="s">
        <v>34</v>
      </c>
      <c r="J1277" s="18">
        <v>5</v>
      </c>
      <c r="K1277" s="18">
        <v>5</v>
      </c>
      <c r="L1277" s="18">
        <v>8</v>
      </c>
      <c r="M1277" s="18">
        <v>335.13600000000002</v>
      </c>
      <c r="N1277" s="18">
        <v>22</v>
      </c>
      <c r="O1277" s="18">
        <v>67.027200000000008</v>
      </c>
      <c r="P1277" s="21">
        <v>1</v>
      </c>
      <c r="Q1277" s="21">
        <v>1.6</v>
      </c>
      <c r="R1277" s="18">
        <v>102.63600000000002</v>
      </c>
      <c r="S1277" s="24">
        <v>0.30625179031796051</v>
      </c>
      <c r="T1277" s="18">
        <v>-62.863999999999976</v>
      </c>
      <c r="U1277" s="24">
        <v>-0.1875775804449536</v>
      </c>
      <c r="V1277" s="12" cm="1">
        <f t="array" ref="V1277">SUMPRODUCT((B1277=$B:$B)*(M1277&lt;$M:$M))+1</f>
        <v>519</v>
      </c>
    </row>
    <row r="1278" spans="1:22" x14ac:dyDescent="0.2">
      <c r="A1278" s="14" t="str">
        <f t="shared" si="19"/>
        <v>2024Katie Sweeney1</v>
      </c>
      <c r="B1278" s="5">
        <v>2024</v>
      </c>
      <c r="C1278" s="6" t="s">
        <v>274</v>
      </c>
      <c r="D1278" s="6">
        <v>648045</v>
      </c>
      <c r="E1278" s="6" t="s">
        <v>56</v>
      </c>
      <c r="F1278" s="7">
        <v>4</v>
      </c>
      <c r="G1278" s="7">
        <v>5</v>
      </c>
      <c r="H1278" s="6" t="s">
        <v>22</v>
      </c>
      <c r="I1278" s="6" t="s">
        <v>29</v>
      </c>
      <c r="J1278" s="18">
        <v>57</v>
      </c>
      <c r="K1278" s="18">
        <v>218</v>
      </c>
      <c r="L1278" s="18">
        <v>1136</v>
      </c>
      <c r="M1278" s="18">
        <v>63505.311999999998</v>
      </c>
      <c r="N1278" s="18">
        <v>1</v>
      </c>
      <c r="O1278" s="18">
        <v>1114.1282807017544</v>
      </c>
      <c r="P1278" s="21">
        <v>3.8245614035087718</v>
      </c>
      <c r="Q1278" s="21">
        <v>5.2110091743119265</v>
      </c>
      <c r="R1278" s="18">
        <v>18195.311999999998</v>
      </c>
      <c r="S1278" s="24">
        <v>0.28651637834642868</v>
      </c>
      <c r="T1278" s="18">
        <v>16327.191999999999</v>
      </c>
      <c r="U1278" s="24">
        <v>0.25709962656352275</v>
      </c>
      <c r="V1278" s="12" cm="1">
        <f t="array" ref="V1278">SUMPRODUCT((B1278=$B:$B)*(M1278&lt;$M:$M))+1</f>
        <v>110</v>
      </c>
    </row>
    <row r="1279" spans="1:22" x14ac:dyDescent="0.2">
      <c r="A1279" s="14" t="str">
        <f t="shared" si="19"/>
        <v>2024Katie Sweeney2</v>
      </c>
      <c r="B1279" s="5">
        <v>2024</v>
      </c>
      <c r="C1279" s="6" t="s">
        <v>274</v>
      </c>
      <c r="D1279" s="6">
        <v>964263</v>
      </c>
      <c r="E1279" s="6" t="s">
        <v>275</v>
      </c>
      <c r="F1279" s="7">
        <v>4</v>
      </c>
      <c r="G1279" s="7">
        <v>3</v>
      </c>
      <c r="H1279" s="6" t="s">
        <v>22</v>
      </c>
      <c r="I1279" s="6" t="s">
        <v>29</v>
      </c>
      <c r="J1279" s="18">
        <v>107</v>
      </c>
      <c r="K1279" s="18">
        <v>296</v>
      </c>
      <c r="L1279" s="18">
        <v>1467</v>
      </c>
      <c r="M1279" s="18">
        <v>63321.824399999998</v>
      </c>
      <c r="N1279" s="18">
        <v>2</v>
      </c>
      <c r="O1279" s="18">
        <v>591.79275140186917</v>
      </c>
      <c r="P1279" s="21">
        <v>2.7663551401869158</v>
      </c>
      <c r="Q1279" s="21">
        <v>4.9560810810810807</v>
      </c>
      <c r="R1279" s="18">
        <v>10758.074399999998</v>
      </c>
      <c r="S1279" s="24">
        <v>0.16989520598841112</v>
      </c>
      <c r="T1279" s="18">
        <v>7364.3543999999983</v>
      </c>
      <c r="U1279" s="24">
        <v>0.11630041411125228</v>
      </c>
      <c r="V1279" s="12" cm="1">
        <f t="array" ref="V1279">SUMPRODUCT((B1279=$B:$B)*(M1279&lt;$M:$M))+1</f>
        <v>113</v>
      </c>
    </row>
    <row r="1280" spans="1:22" x14ac:dyDescent="0.2">
      <c r="A1280" s="14" t="str">
        <f t="shared" si="19"/>
        <v>2024Katie Sweeney3</v>
      </c>
      <c r="B1280" s="5">
        <v>2024</v>
      </c>
      <c r="C1280" s="6" t="s">
        <v>274</v>
      </c>
      <c r="D1280" s="6">
        <v>193040</v>
      </c>
      <c r="E1280" s="6" t="s">
        <v>277</v>
      </c>
      <c r="F1280" s="7">
        <v>4</v>
      </c>
      <c r="G1280" s="7">
        <v>4</v>
      </c>
      <c r="H1280" s="6" t="s">
        <v>31</v>
      </c>
      <c r="I1280" s="6" t="s">
        <v>29</v>
      </c>
      <c r="J1280" s="18">
        <v>58</v>
      </c>
      <c r="K1280" s="18">
        <v>217</v>
      </c>
      <c r="L1280" s="18">
        <v>1011</v>
      </c>
      <c r="M1280" s="18">
        <v>49862.6</v>
      </c>
      <c r="N1280" s="18">
        <v>3</v>
      </c>
      <c r="O1280" s="18">
        <v>859.69999999999993</v>
      </c>
      <c r="P1280" s="21">
        <v>3.7413793103448274</v>
      </c>
      <c r="Q1280" s="21">
        <v>4.6589861751152073</v>
      </c>
      <c r="R1280" s="18">
        <v>6877.5999999999985</v>
      </c>
      <c r="S1280" s="24">
        <v>0.13793103448275859</v>
      </c>
      <c r="T1280" s="18">
        <v>4980.9999999999982</v>
      </c>
      <c r="U1280" s="24">
        <v>9.9894510113792676E-2</v>
      </c>
      <c r="V1280" s="12" cm="1">
        <f t="array" ref="V1280">SUMPRODUCT((B1280=$B:$B)*(M1280&lt;$M:$M))+1</f>
        <v>138</v>
      </c>
    </row>
    <row r="1281" spans="1:22" x14ac:dyDescent="0.2">
      <c r="A1281" s="14" t="str">
        <f t="shared" si="19"/>
        <v>2024Katie Sweeney4</v>
      </c>
      <c r="B1281" s="5">
        <v>2024</v>
      </c>
      <c r="C1281" s="6" t="s">
        <v>274</v>
      </c>
      <c r="D1281" s="6">
        <v>481214</v>
      </c>
      <c r="E1281" s="6" t="s">
        <v>131</v>
      </c>
      <c r="F1281" s="7">
        <v>4</v>
      </c>
      <c r="G1281" s="7">
        <v>4</v>
      </c>
      <c r="H1281" s="6" t="s">
        <v>22</v>
      </c>
      <c r="I1281" s="6" t="s">
        <v>29</v>
      </c>
      <c r="J1281" s="18">
        <v>68</v>
      </c>
      <c r="K1281" s="18">
        <v>195</v>
      </c>
      <c r="L1281" s="18">
        <v>799</v>
      </c>
      <c r="M1281" s="18">
        <v>36095.506999999998</v>
      </c>
      <c r="N1281" s="18">
        <v>4</v>
      </c>
      <c r="O1281" s="18">
        <v>530.81627941176464</v>
      </c>
      <c r="P1281" s="21">
        <v>2.8676470588235294</v>
      </c>
      <c r="Q1281" s="21">
        <v>4.0974358974358971</v>
      </c>
      <c r="R1281" s="18">
        <v>8822.2569999999978</v>
      </c>
      <c r="S1281" s="24">
        <v>0.24441427017495551</v>
      </c>
      <c r="T1281" s="18">
        <v>6656.2169999999978</v>
      </c>
      <c r="U1281" s="24">
        <v>0.18440569348423333</v>
      </c>
      <c r="V1281" s="12" cm="1">
        <f t="array" ref="V1281">SUMPRODUCT((B1281=$B:$B)*(M1281&lt;$M:$M))+1</f>
        <v>168</v>
      </c>
    </row>
    <row r="1282" spans="1:22" x14ac:dyDescent="0.2">
      <c r="A1282" s="14" t="str">
        <f t="shared" ref="A1282:A1345" si="20">B1282&amp;C1282&amp;N1282</f>
        <v>2024Katie Sweeney5</v>
      </c>
      <c r="B1282" s="5">
        <v>2024</v>
      </c>
      <c r="C1282" s="6" t="s">
        <v>274</v>
      </c>
      <c r="D1282" s="6">
        <v>495647</v>
      </c>
      <c r="E1282" s="6" t="s">
        <v>137</v>
      </c>
      <c r="F1282" s="7">
        <v>4</v>
      </c>
      <c r="G1282" s="7">
        <v>4</v>
      </c>
      <c r="H1282" s="6" t="s">
        <v>22</v>
      </c>
      <c r="I1282" s="6" t="s">
        <v>29</v>
      </c>
      <c r="J1282" s="18">
        <v>123</v>
      </c>
      <c r="K1282" s="18">
        <v>210</v>
      </c>
      <c r="L1282" s="18">
        <v>798</v>
      </c>
      <c r="M1282" s="18">
        <v>35957.354800000001</v>
      </c>
      <c r="N1282" s="18">
        <v>5</v>
      </c>
      <c r="O1282" s="18">
        <v>292.33621788617887</v>
      </c>
      <c r="P1282" s="21">
        <v>1.7073170731707317</v>
      </c>
      <c r="Q1282" s="21">
        <v>3.8</v>
      </c>
      <c r="R1282" s="18">
        <v>8549.354800000001</v>
      </c>
      <c r="S1282" s="24">
        <v>0.23776373005057649</v>
      </c>
      <c r="T1282" s="18">
        <v>4773.314800000001</v>
      </c>
      <c r="U1282" s="24">
        <v>0.13274933116047793</v>
      </c>
      <c r="V1282" s="12" cm="1">
        <f t="array" ref="V1282">SUMPRODUCT((B1282=$B:$B)*(M1282&lt;$M:$M))+1</f>
        <v>169</v>
      </c>
    </row>
    <row r="1283" spans="1:22" x14ac:dyDescent="0.2">
      <c r="A1283" s="14" t="str">
        <f t="shared" si="20"/>
        <v>2024Katie Sweeney6</v>
      </c>
      <c r="B1283" s="5">
        <v>2024</v>
      </c>
      <c r="C1283" s="6" t="s">
        <v>274</v>
      </c>
      <c r="D1283" s="6">
        <v>633660</v>
      </c>
      <c r="E1283" s="6" t="s">
        <v>280</v>
      </c>
      <c r="F1283" s="7">
        <v>4</v>
      </c>
      <c r="G1283" s="7">
        <v>4</v>
      </c>
      <c r="H1283" s="6" t="s">
        <v>31</v>
      </c>
      <c r="I1283" s="6" t="s">
        <v>29</v>
      </c>
      <c r="J1283" s="18">
        <v>102</v>
      </c>
      <c r="K1283" s="18">
        <v>297</v>
      </c>
      <c r="L1283" s="18">
        <v>961</v>
      </c>
      <c r="M1283" s="18">
        <v>35949.834000000003</v>
      </c>
      <c r="N1283" s="18">
        <v>6</v>
      </c>
      <c r="O1283" s="18">
        <v>352.44935294117647</v>
      </c>
      <c r="P1283" s="21">
        <v>2.9117647058823528</v>
      </c>
      <c r="Q1283" s="21">
        <v>3.2356902356902357</v>
      </c>
      <c r="R1283" s="18">
        <v>3400.5840000000026</v>
      </c>
      <c r="S1283" s="24">
        <v>9.459248128934343E-2</v>
      </c>
      <c r="T1283" s="18">
        <v>149.42400000000271</v>
      </c>
      <c r="U1283" s="24">
        <v>4.1564586918538399E-3</v>
      </c>
      <c r="V1283" s="12" cm="1">
        <f t="array" ref="V1283">SUMPRODUCT((B1283=$B:$B)*(M1283&lt;$M:$M))+1</f>
        <v>170</v>
      </c>
    </row>
    <row r="1284" spans="1:22" x14ac:dyDescent="0.2">
      <c r="A1284" s="14" t="str">
        <f t="shared" si="20"/>
        <v>2024Katie Sweeney7</v>
      </c>
      <c r="B1284" s="5">
        <v>2024</v>
      </c>
      <c r="C1284" s="6" t="s">
        <v>274</v>
      </c>
      <c r="D1284" s="6">
        <v>131289</v>
      </c>
      <c r="E1284" s="6" t="s">
        <v>278</v>
      </c>
      <c r="F1284" s="7">
        <v>4</v>
      </c>
      <c r="G1284" s="7">
        <v>4</v>
      </c>
      <c r="H1284" s="6" t="s">
        <v>31</v>
      </c>
      <c r="I1284" s="6" t="s">
        <v>29</v>
      </c>
      <c r="J1284" s="18">
        <v>43</v>
      </c>
      <c r="K1284" s="18">
        <v>136</v>
      </c>
      <c r="L1284" s="18">
        <v>589</v>
      </c>
      <c r="M1284" s="18">
        <v>33827.31</v>
      </c>
      <c r="N1284" s="18">
        <v>7</v>
      </c>
      <c r="O1284" s="18">
        <v>786.6816279069767</v>
      </c>
      <c r="P1284" s="21">
        <v>3.1627906976744184</v>
      </c>
      <c r="Q1284" s="21">
        <v>4.3308823529411766</v>
      </c>
      <c r="R1284" s="18">
        <v>8200.5599999999977</v>
      </c>
      <c r="S1284" s="24">
        <v>0.24242424242424238</v>
      </c>
      <c r="T1284" s="18">
        <v>6819.4799999999977</v>
      </c>
      <c r="U1284" s="24">
        <v>0.20159687542402863</v>
      </c>
      <c r="V1284" s="12" cm="1">
        <f t="array" ref="V1284">SUMPRODUCT((B1284=$B:$B)*(M1284&lt;$M:$M))+1</f>
        <v>177</v>
      </c>
    </row>
    <row r="1285" spans="1:22" x14ac:dyDescent="0.2">
      <c r="A1285" s="14" t="str">
        <f t="shared" si="20"/>
        <v>2024Katie Sweeney8</v>
      </c>
      <c r="B1285" s="5">
        <v>2024</v>
      </c>
      <c r="C1285" s="6" t="s">
        <v>274</v>
      </c>
      <c r="D1285" s="6">
        <v>302233</v>
      </c>
      <c r="E1285" s="6" t="s">
        <v>282</v>
      </c>
      <c r="F1285" s="7">
        <v>4</v>
      </c>
      <c r="G1285" s="7">
        <v>3</v>
      </c>
      <c r="H1285" s="6" t="s">
        <v>22</v>
      </c>
      <c r="I1285" s="6" t="s">
        <v>29</v>
      </c>
      <c r="J1285" s="18">
        <v>55</v>
      </c>
      <c r="K1285" s="18">
        <v>180</v>
      </c>
      <c r="L1285" s="18">
        <v>732</v>
      </c>
      <c r="M1285" s="18">
        <v>32064.6</v>
      </c>
      <c r="N1285" s="18">
        <v>8</v>
      </c>
      <c r="O1285" s="18">
        <v>582.99272727272728</v>
      </c>
      <c r="P1285" s="21">
        <v>3.2727272727272729</v>
      </c>
      <c r="Q1285" s="21">
        <v>4.0666666666666664</v>
      </c>
      <c r="R1285" s="18">
        <v>5344.0999999999985</v>
      </c>
      <c r="S1285" s="24">
        <v>0.16666666666666663</v>
      </c>
      <c r="T1285" s="18">
        <v>3571.9799999999987</v>
      </c>
      <c r="U1285" s="24">
        <v>0.11139948728504329</v>
      </c>
      <c r="V1285" s="12" cm="1">
        <f t="array" ref="V1285">SUMPRODUCT((B1285=$B:$B)*(M1285&lt;$M:$M))+1</f>
        <v>179</v>
      </c>
    </row>
    <row r="1286" spans="1:22" x14ac:dyDescent="0.2">
      <c r="A1286" s="14" t="str">
        <f t="shared" si="20"/>
        <v>2024Katie Sweeney9</v>
      </c>
      <c r="B1286" s="5">
        <v>2024</v>
      </c>
      <c r="C1286" s="6" t="s">
        <v>274</v>
      </c>
      <c r="D1286" s="6">
        <v>743099</v>
      </c>
      <c r="E1286" s="6" t="s">
        <v>191</v>
      </c>
      <c r="F1286" s="7">
        <v>4</v>
      </c>
      <c r="G1286" s="7">
        <v>4</v>
      </c>
      <c r="H1286" s="6" t="s">
        <v>22</v>
      </c>
      <c r="I1286" s="6" t="s">
        <v>29</v>
      </c>
      <c r="J1286" s="18">
        <v>120</v>
      </c>
      <c r="K1286" s="18">
        <v>183</v>
      </c>
      <c r="L1286" s="18">
        <v>596</v>
      </c>
      <c r="M1286" s="18">
        <v>27432.3</v>
      </c>
      <c r="N1286" s="18">
        <v>9</v>
      </c>
      <c r="O1286" s="18">
        <v>228.60249999999999</v>
      </c>
      <c r="P1286" s="21">
        <v>1.5249999999999999</v>
      </c>
      <c r="Q1286" s="21">
        <v>3.2568306010928962</v>
      </c>
      <c r="R1286" s="18">
        <v>4572.0499999999993</v>
      </c>
      <c r="S1286" s="24">
        <v>0.16666666666666666</v>
      </c>
      <c r="T1286" s="18">
        <v>909.04999999999927</v>
      </c>
      <c r="U1286" s="24">
        <v>3.3137943227509153E-2</v>
      </c>
      <c r="V1286" s="12" cm="1">
        <f t="array" ref="V1286">SUMPRODUCT((B1286=$B:$B)*(M1286&lt;$M:$M))+1</f>
        <v>193</v>
      </c>
    </row>
    <row r="1287" spans="1:22" x14ac:dyDescent="0.2">
      <c r="A1287" s="14" t="str">
        <f t="shared" si="20"/>
        <v>2024Katie Sweeney10</v>
      </c>
      <c r="B1287" s="5">
        <v>2024</v>
      </c>
      <c r="C1287" s="6" t="s">
        <v>274</v>
      </c>
      <c r="D1287" s="6">
        <v>128453</v>
      </c>
      <c r="E1287" s="6" t="s">
        <v>180</v>
      </c>
      <c r="F1287" s="7">
        <v>4</v>
      </c>
      <c r="G1287" s="7">
        <v>1</v>
      </c>
      <c r="H1287" s="6" t="s">
        <v>22</v>
      </c>
      <c r="I1287" s="6" t="s">
        <v>29</v>
      </c>
      <c r="J1287" s="18">
        <v>74</v>
      </c>
      <c r="K1287" s="18">
        <v>137</v>
      </c>
      <c r="L1287" s="18">
        <v>447</v>
      </c>
      <c r="M1287" s="18">
        <v>21596.880000000001</v>
      </c>
      <c r="N1287" s="18">
        <v>10</v>
      </c>
      <c r="O1287" s="18">
        <v>291.84972972972975</v>
      </c>
      <c r="P1287" s="21">
        <v>1.8513513513513513</v>
      </c>
      <c r="Q1287" s="21">
        <v>3.2627737226277373</v>
      </c>
      <c r="R1287" s="18">
        <v>2978.880000000001</v>
      </c>
      <c r="S1287" s="24">
        <v>0.13793103448275867</v>
      </c>
      <c r="T1287" s="18">
        <v>695.88000000000102</v>
      </c>
      <c r="U1287" s="24">
        <v>3.2221320857457235E-2</v>
      </c>
      <c r="V1287" s="12" cm="1">
        <f t="array" ref="V1287">SUMPRODUCT((B1287=$B:$B)*(M1287&lt;$M:$M))+1</f>
        <v>210</v>
      </c>
    </row>
    <row r="1288" spans="1:22" x14ac:dyDescent="0.2">
      <c r="A1288" s="14" t="str">
        <f t="shared" si="20"/>
        <v>2024Katie Sweeney11</v>
      </c>
      <c r="B1288" s="5">
        <v>2024</v>
      </c>
      <c r="C1288" s="6" t="s">
        <v>274</v>
      </c>
      <c r="D1288" s="6">
        <v>758786</v>
      </c>
      <c r="E1288" s="6" t="s">
        <v>276</v>
      </c>
      <c r="F1288" s="7">
        <v>4</v>
      </c>
      <c r="G1288" s="7">
        <v>4</v>
      </c>
      <c r="H1288" s="6" t="s">
        <v>31</v>
      </c>
      <c r="I1288" s="6" t="s">
        <v>29</v>
      </c>
      <c r="J1288" s="18">
        <v>41</v>
      </c>
      <c r="K1288" s="18">
        <v>101</v>
      </c>
      <c r="L1288" s="18">
        <v>314</v>
      </c>
      <c r="M1288" s="18">
        <v>18418.374</v>
      </c>
      <c r="N1288" s="18">
        <v>11</v>
      </c>
      <c r="O1288" s="18">
        <v>449.22863414634145</v>
      </c>
      <c r="P1288" s="21">
        <v>2.4634146341463414</v>
      </c>
      <c r="Q1288" s="21">
        <v>3.108910891089109</v>
      </c>
      <c r="R1288" s="18">
        <v>7240.1239999999998</v>
      </c>
      <c r="S1288" s="24">
        <v>0.39309246299374745</v>
      </c>
      <c r="T1288" s="18">
        <v>5950.6039999999994</v>
      </c>
      <c r="U1288" s="24">
        <v>0.32307976806204497</v>
      </c>
      <c r="V1288" s="12" cm="1">
        <f t="array" ref="V1288">SUMPRODUCT((B1288=$B:$B)*(M1288&lt;$M:$M))+1</f>
        <v>228</v>
      </c>
    </row>
    <row r="1289" spans="1:22" x14ac:dyDescent="0.2">
      <c r="A1289" s="14" t="str">
        <f t="shared" si="20"/>
        <v>2024Katie Sweeney12</v>
      </c>
      <c r="B1289" s="5">
        <v>2024</v>
      </c>
      <c r="C1289" s="6" t="s">
        <v>274</v>
      </c>
      <c r="D1289" s="6">
        <v>428625</v>
      </c>
      <c r="E1289" s="6" t="s">
        <v>281</v>
      </c>
      <c r="F1289" s="7">
        <v>4</v>
      </c>
      <c r="G1289" s="7">
        <v>4</v>
      </c>
      <c r="H1289" s="6" t="s">
        <v>31</v>
      </c>
      <c r="I1289" s="6" t="s">
        <v>29</v>
      </c>
      <c r="J1289" s="18">
        <v>50</v>
      </c>
      <c r="K1289" s="18">
        <v>115</v>
      </c>
      <c r="L1289" s="18">
        <v>408</v>
      </c>
      <c r="M1289" s="18">
        <v>17693.5</v>
      </c>
      <c r="N1289" s="18">
        <v>12</v>
      </c>
      <c r="O1289" s="18">
        <v>353.87</v>
      </c>
      <c r="P1289" s="21">
        <v>2.2999999999999998</v>
      </c>
      <c r="Q1289" s="21">
        <v>3.5478260869565217</v>
      </c>
      <c r="R1289" s="18">
        <v>0</v>
      </c>
      <c r="S1289" s="24">
        <v>0</v>
      </c>
      <c r="T1289" s="18">
        <v>-1563.56</v>
      </c>
      <c r="U1289" s="24">
        <v>-8.8369175120807067E-2</v>
      </c>
      <c r="V1289" s="12" cm="1">
        <f t="array" ref="V1289">SUMPRODUCT((B1289=$B:$B)*(M1289&lt;$M:$M))+1</f>
        <v>234</v>
      </c>
    </row>
    <row r="1290" spans="1:22" x14ac:dyDescent="0.2">
      <c r="A1290" s="14" t="str">
        <f t="shared" si="20"/>
        <v>2024Katie Sweeney13</v>
      </c>
      <c r="B1290" s="5">
        <v>2024</v>
      </c>
      <c r="C1290" s="6" t="s">
        <v>274</v>
      </c>
      <c r="D1290" s="6">
        <v>551787</v>
      </c>
      <c r="E1290" s="6" t="s">
        <v>279</v>
      </c>
      <c r="F1290" s="7">
        <v>4</v>
      </c>
      <c r="G1290" s="7">
        <v>4</v>
      </c>
      <c r="H1290" s="6" t="s">
        <v>31</v>
      </c>
      <c r="I1290" s="6" t="s">
        <v>29</v>
      </c>
      <c r="J1290" s="18">
        <v>49</v>
      </c>
      <c r="K1290" s="18">
        <v>117</v>
      </c>
      <c r="L1290" s="18">
        <v>356</v>
      </c>
      <c r="M1290" s="18">
        <v>17199.552</v>
      </c>
      <c r="N1290" s="18">
        <v>13</v>
      </c>
      <c r="O1290" s="18">
        <v>351.01126530612243</v>
      </c>
      <c r="P1290" s="21">
        <v>2.3877551020408165</v>
      </c>
      <c r="Q1290" s="21">
        <v>3.0427350427350426</v>
      </c>
      <c r="R1290" s="18">
        <v>5709.8019999999997</v>
      </c>
      <c r="S1290" s="24">
        <v>0.33197387931964739</v>
      </c>
      <c r="T1290" s="18">
        <v>4171.8019999999997</v>
      </c>
      <c r="U1290" s="24">
        <v>0.24255294556509377</v>
      </c>
      <c r="V1290" s="12" cm="1">
        <f t="array" ref="V1290">SUMPRODUCT((B1290=$B:$B)*(M1290&lt;$M:$M))+1</f>
        <v>235</v>
      </c>
    </row>
    <row r="1291" spans="1:22" x14ac:dyDescent="0.2">
      <c r="A1291" s="14" t="str">
        <f t="shared" si="20"/>
        <v>2024Katie Sweeney14</v>
      </c>
      <c r="B1291" s="5">
        <v>2024</v>
      </c>
      <c r="C1291" s="6" t="s">
        <v>274</v>
      </c>
      <c r="D1291" s="6">
        <v>772168</v>
      </c>
      <c r="E1291" s="6" t="s">
        <v>283</v>
      </c>
      <c r="F1291" s="7">
        <v>4</v>
      </c>
      <c r="G1291" s="7">
        <v>4</v>
      </c>
      <c r="H1291" s="6" t="s">
        <v>22</v>
      </c>
      <c r="I1291" s="6" t="s">
        <v>34</v>
      </c>
      <c r="J1291" s="18">
        <v>25</v>
      </c>
      <c r="K1291" s="18">
        <v>65</v>
      </c>
      <c r="L1291" s="18">
        <v>296</v>
      </c>
      <c r="M1291" s="18">
        <v>10030.004999999999</v>
      </c>
      <c r="N1291" s="18">
        <v>14</v>
      </c>
      <c r="O1291" s="18">
        <v>401.2002</v>
      </c>
      <c r="P1291" s="21">
        <v>2.6</v>
      </c>
      <c r="Q1291" s="21">
        <v>4.5538461538461537</v>
      </c>
      <c r="R1291" s="18">
        <v>1231.7549999999992</v>
      </c>
      <c r="S1291" s="24">
        <v>0.12280701754385957</v>
      </c>
      <c r="T1291" s="18">
        <v>443.19499999999925</v>
      </c>
      <c r="U1291" s="24">
        <v>4.4186917155076125E-2</v>
      </c>
      <c r="V1291" s="12" cm="1">
        <f t="array" ref="V1291">SUMPRODUCT((B1291=$B:$B)*(M1291&lt;$M:$M))+1</f>
        <v>303</v>
      </c>
    </row>
    <row r="1292" spans="1:22" x14ac:dyDescent="0.2">
      <c r="A1292" s="14" t="str">
        <f t="shared" si="20"/>
        <v>2024Katie Sweeney15</v>
      </c>
      <c r="B1292" s="5">
        <v>2024</v>
      </c>
      <c r="C1292" s="6" t="s">
        <v>274</v>
      </c>
      <c r="D1292" s="6">
        <v>790239</v>
      </c>
      <c r="E1292" s="6" t="s">
        <v>287</v>
      </c>
      <c r="F1292" s="7">
        <v>4</v>
      </c>
      <c r="G1292" s="7">
        <v>4</v>
      </c>
      <c r="H1292" s="6" t="s">
        <v>31</v>
      </c>
      <c r="I1292" s="6" t="s">
        <v>34</v>
      </c>
      <c r="J1292" s="18">
        <v>38</v>
      </c>
      <c r="K1292" s="18">
        <v>56</v>
      </c>
      <c r="L1292" s="18">
        <v>249</v>
      </c>
      <c r="M1292" s="18">
        <v>9846.2250000000004</v>
      </c>
      <c r="N1292" s="18">
        <v>15</v>
      </c>
      <c r="O1292" s="18">
        <v>259.11118421052635</v>
      </c>
      <c r="P1292" s="21">
        <v>1.4736842105263157</v>
      </c>
      <c r="Q1292" s="21">
        <v>4.4464285714285712</v>
      </c>
      <c r="R1292" s="18">
        <v>2552.7250000000004</v>
      </c>
      <c r="S1292" s="24">
        <v>0.2592592592592593</v>
      </c>
      <c r="T1292" s="18">
        <v>1394.7250000000004</v>
      </c>
      <c r="U1292" s="24">
        <v>0.14165073416461643</v>
      </c>
      <c r="V1292" s="12" cm="1">
        <f t="array" ref="V1292">SUMPRODUCT((B1292=$B:$B)*(M1292&lt;$M:$M))+1</f>
        <v>307</v>
      </c>
    </row>
    <row r="1293" spans="1:22" x14ac:dyDescent="0.2">
      <c r="A1293" s="14" t="str">
        <f t="shared" si="20"/>
        <v>2024Katie Sweeney16</v>
      </c>
      <c r="B1293" s="5">
        <v>2024</v>
      </c>
      <c r="C1293" s="6" t="s">
        <v>274</v>
      </c>
      <c r="D1293" s="6">
        <v>596579</v>
      </c>
      <c r="E1293" s="6" t="s">
        <v>285</v>
      </c>
      <c r="F1293" s="7">
        <v>4</v>
      </c>
      <c r="G1293" s="7">
        <v>4</v>
      </c>
      <c r="H1293" s="6" t="s">
        <v>31</v>
      </c>
      <c r="I1293" s="6" t="s">
        <v>34</v>
      </c>
      <c r="J1293" s="18">
        <v>7</v>
      </c>
      <c r="K1293" s="18">
        <v>36</v>
      </c>
      <c r="L1293" s="18">
        <v>149</v>
      </c>
      <c r="M1293" s="18">
        <v>6107.2650000000003</v>
      </c>
      <c r="N1293" s="18">
        <v>16</v>
      </c>
      <c r="O1293" s="18">
        <v>872.46642857142865</v>
      </c>
      <c r="P1293" s="21">
        <v>5.1428571428571432</v>
      </c>
      <c r="Q1293" s="21">
        <v>4.1388888888888893</v>
      </c>
      <c r="R1293" s="18">
        <v>750.01500000000033</v>
      </c>
      <c r="S1293" s="24">
        <v>0.1228070175438597</v>
      </c>
      <c r="T1293" s="18">
        <v>512.45500000000038</v>
      </c>
      <c r="U1293" s="24">
        <v>8.3909082052277137E-2</v>
      </c>
      <c r="V1293" s="12" cm="1">
        <f t="array" ref="V1293">SUMPRODUCT((B1293=$B:$B)*(M1293&lt;$M:$M))+1</f>
        <v>379</v>
      </c>
    </row>
    <row r="1294" spans="1:22" x14ac:dyDescent="0.2">
      <c r="A1294" s="14" t="str">
        <f t="shared" si="20"/>
        <v>2024Katie Sweeney17</v>
      </c>
      <c r="B1294" s="5">
        <v>2024</v>
      </c>
      <c r="C1294" s="6" t="s">
        <v>274</v>
      </c>
      <c r="D1294" s="6">
        <v>282916</v>
      </c>
      <c r="E1294" s="6" t="s">
        <v>284</v>
      </c>
      <c r="F1294" s="7">
        <v>4</v>
      </c>
      <c r="G1294" s="7">
        <v>4</v>
      </c>
      <c r="H1294" s="6" t="s">
        <v>31</v>
      </c>
      <c r="I1294" s="6" t="s">
        <v>34</v>
      </c>
      <c r="J1294" s="18">
        <v>15</v>
      </c>
      <c r="K1294" s="18">
        <v>42</v>
      </c>
      <c r="L1294" s="18">
        <v>165</v>
      </c>
      <c r="M1294" s="18">
        <v>4709.8999999999996</v>
      </c>
      <c r="N1294" s="18">
        <v>17</v>
      </c>
      <c r="O1294" s="18">
        <v>313.99333333333328</v>
      </c>
      <c r="P1294" s="21">
        <v>2.8</v>
      </c>
      <c r="Q1294" s="21">
        <v>3.9285714285714284</v>
      </c>
      <c r="R1294" s="18">
        <v>1086.8999999999996</v>
      </c>
      <c r="S1294" s="24">
        <v>0.2307692307692307</v>
      </c>
      <c r="T1294" s="18">
        <v>609.89999999999964</v>
      </c>
      <c r="U1294" s="24">
        <v>0.12949319518461108</v>
      </c>
      <c r="V1294" s="12" cm="1">
        <f t="array" ref="V1294">SUMPRODUCT((B1294=$B:$B)*(M1294&lt;$M:$M))+1</f>
        <v>410</v>
      </c>
    </row>
    <row r="1295" spans="1:22" x14ac:dyDescent="0.2">
      <c r="A1295" s="14" t="str">
        <f t="shared" si="20"/>
        <v>2024Katie Sweeney18</v>
      </c>
      <c r="B1295" s="5">
        <v>2024</v>
      </c>
      <c r="C1295" s="6" t="s">
        <v>274</v>
      </c>
      <c r="D1295" s="6">
        <v>248351</v>
      </c>
      <c r="E1295" s="6" t="s">
        <v>289</v>
      </c>
      <c r="F1295" s="7">
        <v>4</v>
      </c>
      <c r="G1295" s="7">
        <v>4</v>
      </c>
      <c r="H1295" s="6" t="s">
        <v>31</v>
      </c>
      <c r="I1295" s="6" t="s">
        <v>34</v>
      </c>
      <c r="J1295" s="18">
        <v>8</v>
      </c>
      <c r="K1295" s="18">
        <v>28</v>
      </c>
      <c r="L1295" s="18">
        <v>94</v>
      </c>
      <c r="M1295" s="18">
        <v>4573.5316000000003</v>
      </c>
      <c r="N1295" s="18">
        <v>18</v>
      </c>
      <c r="O1295" s="18">
        <v>571.69145000000003</v>
      </c>
      <c r="P1295" s="21">
        <v>3.5</v>
      </c>
      <c r="Q1295" s="21">
        <v>3.3571428571428572</v>
      </c>
      <c r="R1295" s="18">
        <v>1752.5316000000003</v>
      </c>
      <c r="S1295" s="24">
        <v>0.38319000572774004</v>
      </c>
      <c r="T1295" s="18">
        <v>1493.4916000000003</v>
      </c>
      <c r="U1295" s="24">
        <v>0.32655106176592291</v>
      </c>
      <c r="V1295" s="12" cm="1">
        <f t="array" ref="V1295">SUMPRODUCT((B1295=$B:$B)*(M1295&lt;$M:$M))+1</f>
        <v>411</v>
      </c>
    </row>
    <row r="1296" spans="1:22" x14ac:dyDescent="0.2">
      <c r="A1296" s="14" t="str">
        <f t="shared" si="20"/>
        <v>2024Katie Sweeney19</v>
      </c>
      <c r="B1296" s="5">
        <v>2024</v>
      </c>
      <c r="C1296" s="6" t="s">
        <v>274</v>
      </c>
      <c r="D1296" s="6">
        <v>260421</v>
      </c>
      <c r="E1296" s="6" t="s">
        <v>506</v>
      </c>
      <c r="F1296" s="7">
        <v>4</v>
      </c>
      <c r="G1296" s="7">
        <v>5</v>
      </c>
      <c r="H1296" s="6" t="s">
        <v>22</v>
      </c>
      <c r="I1296" s="6" t="s">
        <v>34</v>
      </c>
      <c r="J1296" s="18">
        <v>14</v>
      </c>
      <c r="K1296" s="18">
        <v>30</v>
      </c>
      <c r="L1296" s="18">
        <v>88</v>
      </c>
      <c r="M1296" s="18">
        <v>4046.1943999999999</v>
      </c>
      <c r="N1296" s="18">
        <v>19</v>
      </c>
      <c r="O1296" s="18">
        <v>289.01388571428572</v>
      </c>
      <c r="P1296" s="21">
        <v>2.1428571428571428</v>
      </c>
      <c r="Q1296" s="21">
        <v>2.9333333333333331</v>
      </c>
      <c r="R1296" s="18">
        <v>603.69439999999986</v>
      </c>
      <c r="S1296" s="24">
        <v>0.14920054261357285</v>
      </c>
      <c r="T1296" s="18">
        <v>167.69439999999986</v>
      </c>
      <c r="U1296" s="24">
        <v>4.1444968635219272E-2</v>
      </c>
      <c r="V1296" s="12" cm="1">
        <f t="array" ref="V1296">SUMPRODUCT((B1296=$B:$B)*(M1296&lt;$M:$M))+1</f>
        <v>426</v>
      </c>
    </row>
    <row r="1297" spans="1:22" x14ac:dyDescent="0.2">
      <c r="A1297" s="14" t="str">
        <f t="shared" si="20"/>
        <v>2024Katie Sweeney20</v>
      </c>
      <c r="B1297" s="5">
        <v>2024</v>
      </c>
      <c r="C1297" s="6" t="s">
        <v>274</v>
      </c>
      <c r="D1297" s="6">
        <v>775247</v>
      </c>
      <c r="E1297" s="6" t="s">
        <v>199</v>
      </c>
      <c r="F1297" s="7">
        <v>4</v>
      </c>
      <c r="G1297" s="7">
        <v>5</v>
      </c>
      <c r="H1297" s="6" t="s">
        <v>22</v>
      </c>
      <c r="I1297" s="6" t="s">
        <v>34</v>
      </c>
      <c r="J1297" s="18">
        <v>12</v>
      </c>
      <c r="K1297" s="18">
        <v>33</v>
      </c>
      <c r="L1297" s="18">
        <v>81</v>
      </c>
      <c r="M1297" s="18">
        <v>3606.0378000000001</v>
      </c>
      <c r="N1297" s="18">
        <v>20</v>
      </c>
      <c r="O1297" s="18">
        <v>300.50315000000001</v>
      </c>
      <c r="P1297" s="21">
        <v>2.75</v>
      </c>
      <c r="Q1297" s="21">
        <v>2.4545454545454546</v>
      </c>
      <c r="R1297" s="18">
        <v>451.28780000000006</v>
      </c>
      <c r="S1297" s="24">
        <v>0.12514782845593023</v>
      </c>
      <c r="T1297" s="18">
        <v>71.247800000000041</v>
      </c>
      <c r="U1297" s="24">
        <v>1.9757918233691295E-2</v>
      </c>
      <c r="V1297" s="12" cm="1">
        <f t="array" ref="V1297">SUMPRODUCT((B1297=$B:$B)*(M1297&lt;$M:$M))+1</f>
        <v>436</v>
      </c>
    </row>
    <row r="1298" spans="1:22" x14ac:dyDescent="0.2">
      <c r="A1298" s="14" t="str">
        <f t="shared" si="20"/>
        <v>2024Katie Sweeney21</v>
      </c>
      <c r="B1298" s="5">
        <v>2024</v>
      </c>
      <c r="C1298" s="6" t="s">
        <v>274</v>
      </c>
      <c r="D1298" s="6">
        <v>316478</v>
      </c>
      <c r="E1298" s="6" t="s">
        <v>286</v>
      </c>
      <c r="F1298" s="7">
        <v>4</v>
      </c>
      <c r="G1298" s="7">
        <v>4</v>
      </c>
      <c r="H1298" s="6" t="s">
        <v>31</v>
      </c>
      <c r="I1298" s="6" t="s">
        <v>34</v>
      </c>
      <c r="J1298" s="18">
        <v>5</v>
      </c>
      <c r="K1298" s="18">
        <v>15</v>
      </c>
      <c r="L1298" s="18">
        <v>67</v>
      </c>
      <c r="M1298" s="18">
        <v>3366.16</v>
      </c>
      <c r="N1298" s="18">
        <v>21</v>
      </c>
      <c r="O1298" s="18">
        <v>673.23199999999997</v>
      </c>
      <c r="P1298" s="21">
        <v>3</v>
      </c>
      <c r="Q1298" s="21">
        <v>4.4666666666666668</v>
      </c>
      <c r="R1298" s="18">
        <v>360.65999999999985</v>
      </c>
      <c r="S1298" s="24">
        <v>0.10714285714285711</v>
      </c>
      <c r="T1298" s="18">
        <v>200.65999999999985</v>
      </c>
      <c r="U1298" s="24">
        <v>5.9610951351094378E-2</v>
      </c>
      <c r="V1298" s="12" cm="1">
        <f t="array" ref="V1298">SUMPRODUCT((B1298=$B:$B)*(M1298&lt;$M:$M))+1</f>
        <v>441</v>
      </c>
    </row>
    <row r="1299" spans="1:22" x14ac:dyDescent="0.2">
      <c r="A1299" s="14" t="str">
        <f t="shared" si="20"/>
        <v>2024Katie Sweeney22</v>
      </c>
      <c r="B1299" s="5">
        <v>2024</v>
      </c>
      <c r="C1299" s="6" t="s">
        <v>274</v>
      </c>
      <c r="D1299" s="6">
        <v>289007</v>
      </c>
      <c r="E1299" s="6" t="s">
        <v>288</v>
      </c>
      <c r="F1299" s="7">
        <v>4</v>
      </c>
      <c r="G1299" s="7">
        <v>4</v>
      </c>
      <c r="H1299" s="6" t="s">
        <v>31</v>
      </c>
      <c r="I1299" s="6" t="s">
        <v>34</v>
      </c>
      <c r="J1299" s="18">
        <v>20</v>
      </c>
      <c r="K1299" s="18">
        <v>20</v>
      </c>
      <c r="L1299" s="18">
        <v>77</v>
      </c>
      <c r="M1299" s="18">
        <v>3242.8395999999998</v>
      </c>
      <c r="N1299" s="18">
        <v>22</v>
      </c>
      <c r="O1299" s="18">
        <v>162.14197999999999</v>
      </c>
      <c r="P1299" s="21">
        <v>1</v>
      </c>
      <c r="Q1299" s="21">
        <v>3.85</v>
      </c>
      <c r="R1299" s="18">
        <v>-198.66040000000021</v>
      </c>
      <c r="S1299" s="24">
        <v>-6.1261247704018487E-2</v>
      </c>
      <c r="T1299" s="18">
        <v>-798.66040000000021</v>
      </c>
      <c r="U1299" s="24">
        <v>-0.24628427505325895</v>
      </c>
      <c r="V1299" s="12" cm="1">
        <f t="array" ref="V1299">SUMPRODUCT((B1299=$B:$B)*(M1299&lt;$M:$M))+1</f>
        <v>443</v>
      </c>
    </row>
    <row r="1300" spans="1:22" x14ac:dyDescent="0.2">
      <c r="A1300" s="14" t="str">
        <f t="shared" si="20"/>
        <v>2024Katie Sweeney23</v>
      </c>
      <c r="B1300" s="5">
        <v>2024</v>
      </c>
      <c r="C1300" s="6" t="s">
        <v>274</v>
      </c>
      <c r="D1300" s="6">
        <v>188132</v>
      </c>
      <c r="E1300" s="6" t="s">
        <v>227</v>
      </c>
      <c r="F1300" s="7">
        <v>4</v>
      </c>
      <c r="G1300" s="7">
        <v>1</v>
      </c>
      <c r="H1300" s="6" t="s">
        <v>22</v>
      </c>
      <c r="I1300" s="6" t="s">
        <v>34</v>
      </c>
      <c r="J1300" s="18">
        <v>14</v>
      </c>
      <c r="K1300" s="18">
        <v>14</v>
      </c>
      <c r="L1300" s="18">
        <v>31</v>
      </c>
      <c r="M1300" s="18">
        <v>1315.2</v>
      </c>
      <c r="N1300" s="18">
        <v>23</v>
      </c>
      <c r="O1300" s="18">
        <v>93.94285714285715</v>
      </c>
      <c r="P1300" s="21">
        <v>1</v>
      </c>
      <c r="Q1300" s="21">
        <v>2.2142857142857144</v>
      </c>
      <c r="R1300" s="18">
        <v>219.20000000000005</v>
      </c>
      <c r="S1300" s="24">
        <v>0.16666666666666669</v>
      </c>
      <c r="T1300" s="18">
        <v>-200.79999999999995</v>
      </c>
      <c r="U1300" s="24">
        <v>-0.15267639902676394</v>
      </c>
      <c r="V1300" s="12" cm="1">
        <f t="array" ref="V1300">SUMPRODUCT((B1300=$B:$B)*(M1300&lt;$M:$M))+1</f>
        <v>493</v>
      </c>
    </row>
    <row r="1301" spans="1:22" x14ac:dyDescent="0.2">
      <c r="A1301" s="14" t="str">
        <f t="shared" si="20"/>
        <v>2024Kevin Baxter1</v>
      </c>
      <c r="B1301" s="5">
        <v>2024</v>
      </c>
      <c r="C1301" s="6" t="s">
        <v>290</v>
      </c>
      <c r="D1301" s="6">
        <v>439017</v>
      </c>
      <c r="E1301" s="6" t="s">
        <v>453</v>
      </c>
      <c r="F1301" s="7">
        <v>3</v>
      </c>
      <c r="G1301" s="7">
        <v>3</v>
      </c>
      <c r="H1301" s="6" t="s">
        <v>22</v>
      </c>
      <c r="I1301" s="6" t="s">
        <v>23</v>
      </c>
      <c r="J1301" s="18">
        <v>69</v>
      </c>
      <c r="K1301" s="18">
        <v>753</v>
      </c>
      <c r="L1301" s="18">
        <v>7355</v>
      </c>
      <c r="M1301" s="18">
        <v>291360.61</v>
      </c>
      <c r="N1301" s="18">
        <v>1</v>
      </c>
      <c r="O1301" s="18">
        <v>4222.6175362318836</v>
      </c>
      <c r="P1301" s="21">
        <v>10.913043478260869</v>
      </c>
      <c r="Q1301" s="21">
        <v>9.767596281540504</v>
      </c>
      <c r="R1301" s="18">
        <v>16492.109999999986</v>
      </c>
      <c r="S1301" s="24">
        <v>5.6603773584905613E-2</v>
      </c>
      <c r="T1301" s="18">
        <v>13650.019999999986</v>
      </c>
      <c r="U1301" s="24">
        <v>4.6849229207750448E-2</v>
      </c>
      <c r="V1301" s="12" cm="1">
        <f t="array" ref="V1301">SUMPRODUCT((B1301=$B:$B)*(M1301&lt;$M:$M))+1</f>
        <v>3</v>
      </c>
    </row>
    <row r="1302" spans="1:22" x14ac:dyDescent="0.2">
      <c r="A1302" s="14" t="str">
        <f t="shared" si="20"/>
        <v>2024Kevin Baxter2</v>
      </c>
      <c r="B1302" s="5">
        <v>2024</v>
      </c>
      <c r="C1302" s="6" t="s">
        <v>290</v>
      </c>
      <c r="D1302" s="6">
        <v>302233</v>
      </c>
      <c r="E1302" s="6" t="s">
        <v>282</v>
      </c>
      <c r="F1302" s="7">
        <v>3</v>
      </c>
      <c r="G1302" s="7">
        <v>3</v>
      </c>
      <c r="H1302" s="6" t="s">
        <v>22</v>
      </c>
      <c r="I1302" s="6" t="s">
        <v>25</v>
      </c>
      <c r="J1302" s="18">
        <v>123</v>
      </c>
      <c r="K1302" s="18">
        <v>449</v>
      </c>
      <c r="L1302" s="18">
        <v>1741</v>
      </c>
      <c r="M1302" s="18">
        <v>88707.9</v>
      </c>
      <c r="N1302" s="18">
        <v>2</v>
      </c>
      <c r="O1302" s="18">
        <v>721.20243902439017</v>
      </c>
      <c r="P1302" s="21">
        <v>3.6504065040650406</v>
      </c>
      <c r="Q1302" s="21">
        <v>3.8775055679287305</v>
      </c>
      <c r="R1302" s="18">
        <v>14784.649999999994</v>
      </c>
      <c r="S1302" s="24">
        <v>0.1666666666666666</v>
      </c>
      <c r="T1302" s="18">
        <v>10488.199999999993</v>
      </c>
      <c r="U1302" s="24">
        <v>0.11823298714094228</v>
      </c>
      <c r="V1302" s="12" cm="1">
        <f t="array" ref="V1302">SUMPRODUCT((B1302=$B:$B)*(M1302&lt;$M:$M))+1</f>
        <v>72</v>
      </c>
    </row>
    <row r="1303" spans="1:22" x14ac:dyDescent="0.2">
      <c r="A1303" s="14" t="str">
        <f t="shared" si="20"/>
        <v>2024Kevin Baxter3</v>
      </c>
      <c r="B1303" s="5">
        <v>2024</v>
      </c>
      <c r="C1303" s="6" t="s">
        <v>290</v>
      </c>
      <c r="D1303" s="6">
        <v>141109</v>
      </c>
      <c r="E1303" s="6" t="s">
        <v>291</v>
      </c>
      <c r="F1303" s="7">
        <v>3</v>
      </c>
      <c r="G1303" s="7">
        <v>3</v>
      </c>
      <c r="H1303" s="6" t="s">
        <v>31</v>
      </c>
      <c r="I1303" s="6" t="s">
        <v>29</v>
      </c>
      <c r="J1303" s="18">
        <v>86</v>
      </c>
      <c r="K1303" s="18">
        <v>325</v>
      </c>
      <c r="L1303" s="18">
        <v>1455</v>
      </c>
      <c r="M1303" s="18">
        <v>65836.403999999995</v>
      </c>
      <c r="N1303" s="18">
        <v>3</v>
      </c>
      <c r="O1303" s="18">
        <v>765.53958139534882</v>
      </c>
      <c r="P1303" s="21">
        <v>3.7790697674418605</v>
      </c>
      <c r="Q1303" s="21">
        <v>4.476923076923077</v>
      </c>
      <c r="R1303" s="18">
        <v>15547.653999999995</v>
      </c>
      <c r="S1303" s="24">
        <v>0.23615588117479799</v>
      </c>
      <c r="T1303" s="18">
        <v>12527.453999999994</v>
      </c>
      <c r="U1303" s="24">
        <v>0.19028156519605771</v>
      </c>
      <c r="V1303" s="12" cm="1">
        <f t="array" ref="V1303">SUMPRODUCT((B1303=$B:$B)*(M1303&lt;$M:$M))+1</f>
        <v>101</v>
      </c>
    </row>
    <row r="1304" spans="1:22" x14ac:dyDescent="0.2">
      <c r="A1304" s="14" t="str">
        <f t="shared" si="20"/>
        <v>2024Kevin Baxter4</v>
      </c>
      <c r="B1304" s="5">
        <v>2024</v>
      </c>
      <c r="C1304" s="6" t="s">
        <v>290</v>
      </c>
      <c r="D1304" s="6">
        <v>925350</v>
      </c>
      <c r="E1304" s="6" t="s">
        <v>233</v>
      </c>
      <c r="F1304" s="7">
        <v>3</v>
      </c>
      <c r="G1304" s="7">
        <v>2</v>
      </c>
      <c r="H1304" s="6" t="s">
        <v>22</v>
      </c>
      <c r="I1304" s="6" t="s">
        <v>29</v>
      </c>
      <c r="J1304" s="18">
        <v>122</v>
      </c>
      <c r="K1304" s="18">
        <v>345</v>
      </c>
      <c r="L1304" s="18">
        <v>1319</v>
      </c>
      <c r="M1304" s="18">
        <v>62122.2</v>
      </c>
      <c r="N1304" s="18">
        <v>4</v>
      </c>
      <c r="O1304" s="18">
        <v>509.1983606557377</v>
      </c>
      <c r="P1304" s="21">
        <v>2.8278688524590163</v>
      </c>
      <c r="Q1304" s="21">
        <v>3.8231884057971013</v>
      </c>
      <c r="R1304" s="18">
        <v>10353.699999999997</v>
      </c>
      <c r="S1304" s="24">
        <v>0.16666666666666663</v>
      </c>
      <c r="T1304" s="18">
        <v>6197.6999999999971</v>
      </c>
      <c r="U1304" s="24">
        <v>9.9766267131556799E-2</v>
      </c>
      <c r="V1304" s="12" cm="1">
        <f t="array" ref="V1304">SUMPRODUCT((B1304=$B:$B)*(M1304&lt;$M:$M))+1</f>
        <v>115</v>
      </c>
    </row>
    <row r="1305" spans="1:22" x14ac:dyDescent="0.2">
      <c r="A1305" s="14" t="str">
        <f t="shared" si="20"/>
        <v>2024Kevin Baxter5</v>
      </c>
      <c r="B1305" s="5">
        <v>2024</v>
      </c>
      <c r="C1305" s="6" t="s">
        <v>290</v>
      </c>
      <c r="D1305" s="6">
        <v>964263</v>
      </c>
      <c r="E1305" s="6" t="s">
        <v>275</v>
      </c>
      <c r="F1305" s="7">
        <v>3</v>
      </c>
      <c r="G1305" s="7">
        <v>3</v>
      </c>
      <c r="H1305" s="6" t="s">
        <v>22</v>
      </c>
      <c r="I1305" s="6" t="s">
        <v>29</v>
      </c>
      <c r="J1305" s="18">
        <v>101</v>
      </c>
      <c r="K1305" s="18">
        <v>182</v>
      </c>
      <c r="L1305" s="18">
        <v>757</v>
      </c>
      <c r="M1305" s="18">
        <v>36136.852400000003</v>
      </c>
      <c r="N1305" s="18">
        <v>5</v>
      </c>
      <c r="O1305" s="18">
        <v>357.79061782178223</v>
      </c>
      <c r="P1305" s="21">
        <v>1.801980198019802</v>
      </c>
      <c r="Q1305" s="21">
        <v>4.1593406593406597</v>
      </c>
      <c r="R1305" s="18">
        <v>5562.6024000000034</v>
      </c>
      <c r="S1305" s="24">
        <v>0.15393156931398935</v>
      </c>
      <c r="T1305" s="18">
        <v>2231.9524000000133</v>
      </c>
      <c r="U1305" s="24">
        <v>6.1763885113580427E-2</v>
      </c>
      <c r="V1305" s="12" cm="1">
        <f t="array" ref="V1305">SUMPRODUCT((B1305=$B:$B)*(M1305&lt;$M:$M))+1</f>
        <v>166</v>
      </c>
    </row>
    <row r="1306" spans="1:22" x14ac:dyDescent="0.2">
      <c r="A1306" s="14" t="str">
        <f t="shared" si="20"/>
        <v>2024Kevin Baxter6</v>
      </c>
      <c r="B1306" s="5">
        <v>2024</v>
      </c>
      <c r="C1306" s="6" t="s">
        <v>290</v>
      </c>
      <c r="D1306" s="6">
        <v>734173</v>
      </c>
      <c r="E1306" s="6" t="s">
        <v>292</v>
      </c>
      <c r="F1306" s="7">
        <v>3</v>
      </c>
      <c r="G1306" s="7">
        <v>3</v>
      </c>
      <c r="H1306" s="6" t="s">
        <v>22</v>
      </c>
      <c r="I1306" s="6" t="s">
        <v>29</v>
      </c>
      <c r="J1306" s="18">
        <v>103</v>
      </c>
      <c r="K1306" s="18">
        <v>213</v>
      </c>
      <c r="L1306" s="18">
        <v>830</v>
      </c>
      <c r="M1306" s="18">
        <v>36128.196000000004</v>
      </c>
      <c r="N1306" s="18">
        <v>6</v>
      </c>
      <c r="O1306" s="18">
        <v>350.75918446601946</v>
      </c>
      <c r="P1306" s="21">
        <v>2.0679611650485437</v>
      </c>
      <c r="Q1306" s="21">
        <v>3.896713615023474</v>
      </c>
      <c r="R1306" s="18">
        <v>6517.9460000000036</v>
      </c>
      <c r="S1306" s="24">
        <v>0.18041160981301149</v>
      </c>
      <c r="T1306" s="18">
        <v>3092.8460000000136</v>
      </c>
      <c r="U1306" s="24">
        <v>8.5607540437391702E-2</v>
      </c>
      <c r="V1306" s="12" cm="1">
        <f t="array" ref="V1306">SUMPRODUCT((B1306=$B:$B)*(M1306&lt;$M:$M))+1</f>
        <v>167</v>
      </c>
    </row>
    <row r="1307" spans="1:22" x14ac:dyDescent="0.2">
      <c r="A1307" s="14" t="str">
        <f t="shared" si="20"/>
        <v>2024Kevin Baxter7</v>
      </c>
      <c r="B1307" s="5">
        <v>2024</v>
      </c>
      <c r="C1307" s="6" t="s">
        <v>290</v>
      </c>
      <c r="D1307" s="6">
        <v>737682</v>
      </c>
      <c r="E1307" s="6" t="s">
        <v>294</v>
      </c>
      <c r="F1307" s="7">
        <v>3</v>
      </c>
      <c r="G1307" s="7">
        <v>3</v>
      </c>
      <c r="H1307" s="6" t="s">
        <v>31</v>
      </c>
      <c r="I1307" s="6" t="s">
        <v>29</v>
      </c>
      <c r="J1307" s="18">
        <v>61</v>
      </c>
      <c r="K1307" s="18">
        <v>208</v>
      </c>
      <c r="L1307" s="18">
        <v>770</v>
      </c>
      <c r="M1307" s="18">
        <v>34589.1</v>
      </c>
      <c r="N1307" s="18">
        <v>7</v>
      </c>
      <c r="O1307" s="18">
        <v>567.0344262295082</v>
      </c>
      <c r="P1307" s="21">
        <v>3.4098360655737703</v>
      </c>
      <c r="Q1307" s="21">
        <v>3.7019230769230771</v>
      </c>
      <c r="R1307" s="18">
        <v>5764.8499999999985</v>
      </c>
      <c r="S1307" s="24">
        <v>0.16666666666666663</v>
      </c>
      <c r="T1307" s="18">
        <v>3652.7499999999986</v>
      </c>
      <c r="U1307" s="24">
        <v>0.10560407758513517</v>
      </c>
      <c r="V1307" s="12" cm="1">
        <f t="array" ref="V1307">SUMPRODUCT((B1307=$B:$B)*(M1307&lt;$M:$M))+1</f>
        <v>174</v>
      </c>
    </row>
    <row r="1308" spans="1:22" x14ac:dyDescent="0.2">
      <c r="A1308" s="14" t="str">
        <f t="shared" si="20"/>
        <v>2024Kevin Baxter8</v>
      </c>
      <c r="B1308" s="5">
        <v>2024</v>
      </c>
      <c r="C1308" s="6" t="s">
        <v>290</v>
      </c>
      <c r="D1308" s="6">
        <v>524048</v>
      </c>
      <c r="E1308" s="6" t="s">
        <v>492</v>
      </c>
      <c r="F1308" s="7">
        <v>3</v>
      </c>
      <c r="G1308" s="7">
        <v>1</v>
      </c>
      <c r="H1308" s="6" t="s">
        <v>22</v>
      </c>
      <c r="I1308" s="6" t="s">
        <v>29</v>
      </c>
      <c r="J1308" s="18">
        <v>41</v>
      </c>
      <c r="K1308" s="18">
        <v>106</v>
      </c>
      <c r="L1308" s="18">
        <v>361</v>
      </c>
      <c r="M1308" s="18">
        <v>16447.5</v>
      </c>
      <c r="N1308" s="18">
        <v>8</v>
      </c>
      <c r="O1308" s="18">
        <v>401.15853658536588</v>
      </c>
      <c r="P1308" s="21">
        <v>2.5853658536585367</v>
      </c>
      <c r="Q1308" s="21">
        <v>3.4056603773584904</v>
      </c>
      <c r="R1308" s="18">
        <v>2741.25</v>
      </c>
      <c r="S1308" s="24">
        <v>0.16666666666666666</v>
      </c>
      <c r="T1308" s="18">
        <v>1355.3</v>
      </c>
      <c r="U1308" s="24">
        <v>8.2401580787353698E-2</v>
      </c>
      <c r="V1308" s="12" cm="1">
        <f t="array" ref="V1308">SUMPRODUCT((B1308=$B:$B)*(M1308&lt;$M:$M))+1</f>
        <v>240</v>
      </c>
    </row>
    <row r="1309" spans="1:22" x14ac:dyDescent="0.2">
      <c r="A1309" s="14" t="str">
        <f t="shared" si="20"/>
        <v>2024Kevin Baxter9</v>
      </c>
      <c r="B1309" s="5">
        <v>2024</v>
      </c>
      <c r="C1309" s="6" t="s">
        <v>290</v>
      </c>
      <c r="D1309" s="6">
        <v>524048</v>
      </c>
      <c r="E1309" s="6" t="s">
        <v>451</v>
      </c>
      <c r="F1309" s="7">
        <v>3</v>
      </c>
      <c r="G1309" s="7">
        <v>1</v>
      </c>
      <c r="H1309" s="6" t="s">
        <v>22</v>
      </c>
      <c r="I1309" s="6" t="s">
        <v>29</v>
      </c>
      <c r="J1309" s="18">
        <v>41</v>
      </c>
      <c r="K1309" s="18">
        <v>106</v>
      </c>
      <c r="L1309" s="18">
        <v>361</v>
      </c>
      <c r="M1309" s="18">
        <v>16447.5</v>
      </c>
      <c r="N1309" s="18">
        <v>9</v>
      </c>
      <c r="O1309" s="18">
        <v>401.15853658536588</v>
      </c>
      <c r="P1309" s="21">
        <v>2.5853658536585367</v>
      </c>
      <c r="Q1309" s="21">
        <v>3.4056603773584904</v>
      </c>
      <c r="R1309" s="18">
        <v>2741.25</v>
      </c>
      <c r="S1309" s="24">
        <v>0.16666666666666666</v>
      </c>
      <c r="T1309" s="18">
        <v>1355.3</v>
      </c>
      <c r="U1309" s="24">
        <v>8.2401580787353698E-2</v>
      </c>
      <c r="V1309" s="12" cm="1">
        <f t="array" ref="V1309">SUMPRODUCT((B1309=$B:$B)*(M1309&lt;$M:$M))+1</f>
        <v>240</v>
      </c>
    </row>
    <row r="1310" spans="1:22" x14ac:dyDescent="0.2">
      <c r="A1310" s="14" t="str">
        <f t="shared" si="20"/>
        <v>2024Kevin Baxter10</v>
      </c>
      <c r="B1310" s="5">
        <v>2024</v>
      </c>
      <c r="C1310" s="6" t="s">
        <v>290</v>
      </c>
      <c r="D1310" s="6">
        <v>768405</v>
      </c>
      <c r="E1310" s="6" t="s">
        <v>293</v>
      </c>
      <c r="F1310" s="7">
        <v>3</v>
      </c>
      <c r="G1310" s="7">
        <v>3</v>
      </c>
      <c r="H1310" s="6" t="s">
        <v>31</v>
      </c>
      <c r="I1310" s="6" t="s">
        <v>29</v>
      </c>
      <c r="J1310" s="18">
        <v>37</v>
      </c>
      <c r="K1310" s="18">
        <v>105</v>
      </c>
      <c r="L1310" s="18">
        <v>306</v>
      </c>
      <c r="M1310" s="18">
        <v>15386.775600000001</v>
      </c>
      <c r="N1310" s="18">
        <v>10</v>
      </c>
      <c r="O1310" s="18">
        <v>415.85880000000003</v>
      </c>
      <c r="P1310" s="21">
        <v>2.8378378378378377</v>
      </c>
      <c r="Q1310" s="21">
        <v>2.9142857142857141</v>
      </c>
      <c r="R1310" s="18">
        <v>4034.2756000000008</v>
      </c>
      <c r="S1310" s="24">
        <v>0.26219109869906732</v>
      </c>
      <c r="T1310" s="18">
        <v>2772.8756000000008</v>
      </c>
      <c r="U1310" s="24">
        <v>0.18021160976702622</v>
      </c>
      <c r="V1310" s="12" cm="1">
        <f t="array" ref="V1310">SUMPRODUCT((B1310=$B:$B)*(M1310&lt;$M:$M))+1</f>
        <v>245</v>
      </c>
    </row>
    <row r="1311" spans="1:22" x14ac:dyDescent="0.2">
      <c r="A1311" s="14" t="str">
        <f t="shared" si="20"/>
        <v>2024Kevin Baxter11</v>
      </c>
      <c r="B1311" s="5">
        <v>2024</v>
      </c>
      <c r="C1311" s="6" t="s">
        <v>290</v>
      </c>
      <c r="D1311" s="6">
        <v>284988</v>
      </c>
      <c r="E1311" s="6" t="s">
        <v>296</v>
      </c>
      <c r="F1311" s="7">
        <v>3</v>
      </c>
      <c r="G1311" s="7">
        <v>3</v>
      </c>
      <c r="H1311" s="6" t="s">
        <v>31</v>
      </c>
      <c r="I1311" s="6" t="s">
        <v>34</v>
      </c>
      <c r="J1311" s="18">
        <v>17</v>
      </c>
      <c r="K1311" s="18">
        <v>51</v>
      </c>
      <c r="L1311" s="18">
        <v>211</v>
      </c>
      <c r="M1311" s="18">
        <v>10359.2808</v>
      </c>
      <c r="N1311" s="18">
        <v>11</v>
      </c>
      <c r="O1311" s="18">
        <v>609.36945882352938</v>
      </c>
      <c r="P1311" s="21">
        <v>3</v>
      </c>
      <c r="Q1311" s="21">
        <v>4.1372549019607847</v>
      </c>
      <c r="R1311" s="18">
        <v>2197.5308000000005</v>
      </c>
      <c r="S1311" s="24">
        <v>0.21213159894266023</v>
      </c>
      <c r="T1311" s="18">
        <v>1614.4308000000005</v>
      </c>
      <c r="U1311" s="24">
        <v>0.15584390761953287</v>
      </c>
      <c r="V1311" s="12" cm="1">
        <f t="array" ref="V1311">SUMPRODUCT((B1311=$B:$B)*(M1311&lt;$M:$M))+1</f>
        <v>296</v>
      </c>
    </row>
    <row r="1312" spans="1:22" x14ac:dyDescent="0.2">
      <c r="A1312" s="14" t="str">
        <f t="shared" si="20"/>
        <v>2024Kevin Baxter12</v>
      </c>
      <c r="B1312" s="5">
        <v>2024</v>
      </c>
      <c r="C1312" s="6" t="s">
        <v>290</v>
      </c>
      <c r="D1312" s="6">
        <v>826226</v>
      </c>
      <c r="E1312" s="6" t="s">
        <v>245</v>
      </c>
      <c r="F1312" s="7">
        <v>3</v>
      </c>
      <c r="G1312" s="7">
        <v>3</v>
      </c>
      <c r="H1312" s="6" t="s">
        <v>22</v>
      </c>
      <c r="I1312" s="6" t="s">
        <v>34</v>
      </c>
      <c r="J1312" s="18">
        <v>19</v>
      </c>
      <c r="K1312" s="18">
        <v>81</v>
      </c>
      <c r="L1312" s="18">
        <v>202</v>
      </c>
      <c r="M1312" s="18">
        <v>8989.5864000000001</v>
      </c>
      <c r="N1312" s="18">
        <v>12</v>
      </c>
      <c r="O1312" s="18">
        <v>473.13612631578945</v>
      </c>
      <c r="P1312" s="21">
        <v>4.2631578947368425</v>
      </c>
      <c r="Q1312" s="21">
        <v>2.4938271604938271</v>
      </c>
      <c r="R1312" s="18">
        <v>1699.5864000000001</v>
      </c>
      <c r="S1312" s="24">
        <v>0.18906169031313833</v>
      </c>
      <c r="T1312" s="18">
        <v>1022.5864000000001</v>
      </c>
      <c r="U1312" s="24">
        <v>0.11375233014057244</v>
      </c>
      <c r="V1312" s="12" cm="1">
        <f t="array" ref="V1312">SUMPRODUCT((B1312=$B:$B)*(M1312&lt;$M:$M))+1</f>
        <v>323</v>
      </c>
    </row>
    <row r="1313" spans="1:22" x14ac:dyDescent="0.2">
      <c r="A1313" s="14" t="str">
        <f t="shared" si="20"/>
        <v>2024Kim Pearson1</v>
      </c>
      <c r="B1313" s="5">
        <v>2024</v>
      </c>
      <c r="C1313" s="6" t="s">
        <v>297</v>
      </c>
      <c r="D1313" s="6">
        <v>466514</v>
      </c>
      <c r="E1313" s="6" t="s">
        <v>299</v>
      </c>
      <c r="F1313" s="7">
        <v>4</v>
      </c>
      <c r="G1313" s="7">
        <v>4</v>
      </c>
      <c r="H1313" s="6" t="s">
        <v>31</v>
      </c>
      <c r="I1313" s="6" t="s">
        <v>25</v>
      </c>
      <c r="J1313" s="18">
        <v>119</v>
      </c>
      <c r="K1313" s="18">
        <v>434</v>
      </c>
      <c r="L1313" s="18">
        <v>1794</v>
      </c>
      <c r="M1313" s="18">
        <v>84589.425000000003</v>
      </c>
      <c r="N1313" s="18">
        <v>1</v>
      </c>
      <c r="O1313" s="18">
        <v>710.83550420168069</v>
      </c>
      <c r="P1313" s="21">
        <v>3.6470588235294117</v>
      </c>
      <c r="Q1313" s="21">
        <v>4.1336405529953915</v>
      </c>
      <c r="R1313" s="18">
        <v>10388.175000000003</v>
      </c>
      <c r="S1313" s="24">
        <v>0.12280701754385968</v>
      </c>
      <c r="T1313" s="18">
        <v>6511.8150000000023</v>
      </c>
      <c r="U1313" s="24">
        <v>7.6981431189537014E-2</v>
      </c>
      <c r="V1313" s="12" cm="1">
        <f t="array" ref="V1313">SUMPRODUCT((B1313=$B:$B)*(M1313&lt;$M:$M))+1</f>
        <v>78</v>
      </c>
    </row>
    <row r="1314" spans="1:22" x14ac:dyDescent="0.2">
      <c r="A1314" s="14" t="str">
        <f t="shared" si="20"/>
        <v>2024Kim Pearson2</v>
      </c>
      <c r="B1314" s="5">
        <v>2024</v>
      </c>
      <c r="C1314" s="6" t="s">
        <v>297</v>
      </c>
      <c r="D1314" s="6">
        <v>259545</v>
      </c>
      <c r="E1314" s="6" t="s">
        <v>478</v>
      </c>
      <c r="F1314" s="7">
        <v>4</v>
      </c>
      <c r="G1314" s="7">
        <v>2</v>
      </c>
      <c r="H1314" s="6" t="s">
        <v>22</v>
      </c>
      <c r="I1314" s="6" t="s">
        <v>25</v>
      </c>
      <c r="J1314" s="18">
        <v>52</v>
      </c>
      <c r="K1314" s="18">
        <v>337</v>
      </c>
      <c r="L1314" s="18">
        <v>1793</v>
      </c>
      <c r="M1314" s="18">
        <v>77145.3</v>
      </c>
      <c r="N1314" s="18">
        <v>2</v>
      </c>
      <c r="O1314" s="18">
        <v>1483.5634615384615</v>
      </c>
      <c r="P1314" s="21">
        <v>6.4807692307692308</v>
      </c>
      <c r="Q1314" s="21">
        <v>5.3204747774480712</v>
      </c>
      <c r="R1314" s="18">
        <v>12857.550000000003</v>
      </c>
      <c r="S1314" s="24">
        <v>0.16666666666666669</v>
      </c>
      <c r="T1314" s="18">
        <v>11021.670000000002</v>
      </c>
      <c r="U1314" s="24">
        <v>0.14286897581576585</v>
      </c>
      <c r="V1314" s="12" cm="1">
        <f t="array" ref="V1314">SUMPRODUCT((B1314=$B:$B)*(M1314&lt;$M:$M))+1</f>
        <v>87</v>
      </c>
    </row>
    <row r="1315" spans="1:22" x14ac:dyDescent="0.2">
      <c r="A1315" s="14" t="str">
        <f t="shared" si="20"/>
        <v>2024Kim Pearson3</v>
      </c>
      <c r="B1315" s="5">
        <v>2024</v>
      </c>
      <c r="C1315" s="6" t="s">
        <v>297</v>
      </c>
      <c r="D1315" s="6">
        <v>422074</v>
      </c>
      <c r="E1315" s="6" t="s">
        <v>298</v>
      </c>
      <c r="F1315" s="7">
        <v>4</v>
      </c>
      <c r="G1315" s="7">
        <v>4</v>
      </c>
      <c r="H1315" s="6" t="s">
        <v>31</v>
      </c>
      <c r="I1315" s="6" t="s">
        <v>29</v>
      </c>
      <c r="J1315" s="18">
        <v>122</v>
      </c>
      <c r="K1315" s="18">
        <v>470</v>
      </c>
      <c r="L1315" s="18">
        <v>1394</v>
      </c>
      <c r="M1315" s="18">
        <v>58776.654799999997</v>
      </c>
      <c r="N1315" s="18">
        <v>3</v>
      </c>
      <c r="O1315" s="18">
        <v>481.77585901639344</v>
      </c>
      <c r="P1315" s="21">
        <v>3.8524590163934427</v>
      </c>
      <c r="Q1315" s="21">
        <v>2.9659574468085106</v>
      </c>
      <c r="R1315" s="18">
        <v>1446.9047999999966</v>
      </c>
      <c r="S1315" s="24">
        <v>2.4616998107894986E-2</v>
      </c>
      <c r="T1315" s="18">
        <v>-2553.4152000000036</v>
      </c>
      <c r="U1315" s="24">
        <v>-4.3442676496111235E-2</v>
      </c>
      <c r="V1315" s="12" cm="1">
        <f t="array" ref="V1315">SUMPRODUCT((B1315=$B:$B)*(M1315&lt;$M:$M))+1</f>
        <v>121</v>
      </c>
    </row>
    <row r="1316" spans="1:22" x14ac:dyDescent="0.2">
      <c r="A1316" s="14" t="str">
        <f t="shared" si="20"/>
        <v>2024Kim Pearson4</v>
      </c>
      <c r="B1316" s="5">
        <v>2024</v>
      </c>
      <c r="C1316" s="6" t="s">
        <v>297</v>
      </c>
      <c r="D1316" s="6">
        <v>725619</v>
      </c>
      <c r="E1316" s="6" t="s">
        <v>309</v>
      </c>
      <c r="F1316" s="7">
        <v>4</v>
      </c>
      <c r="G1316" s="7">
        <v>4</v>
      </c>
      <c r="H1316" s="6" t="s">
        <v>31</v>
      </c>
      <c r="I1316" s="6" t="s">
        <v>29</v>
      </c>
      <c r="J1316" s="18">
        <v>99</v>
      </c>
      <c r="K1316" s="18">
        <v>363</v>
      </c>
      <c r="L1316" s="18">
        <v>1205</v>
      </c>
      <c r="M1316" s="18">
        <v>49999.249000000003</v>
      </c>
      <c r="N1316" s="18">
        <v>4</v>
      </c>
      <c r="O1316" s="18">
        <v>505.04291919191922</v>
      </c>
      <c r="P1316" s="21">
        <v>3.6666666666666665</v>
      </c>
      <c r="Q1316" s="21">
        <v>3.3195592286501379</v>
      </c>
      <c r="R1316" s="18">
        <v>4442.2490000000034</v>
      </c>
      <c r="S1316" s="24">
        <v>8.8846314471643428E-2</v>
      </c>
      <c r="T1316" s="18">
        <v>1215.9290000000033</v>
      </c>
      <c r="U1316" s="24">
        <v>2.4318945270558029E-2</v>
      </c>
      <c r="V1316" s="12" cm="1">
        <f t="array" ref="V1316">SUMPRODUCT((B1316=$B:$B)*(M1316&lt;$M:$M))+1</f>
        <v>137</v>
      </c>
    </row>
    <row r="1317" spans="1:22" x14ac:dyDescent="0.2">
      <c r="A1317" s="14" t="str">
        <f t="shared" si="20"/>
        <v>2024Kim Pearson5</v>
      </c>
      <c r="B1317" s="5">
        <v>2024</v>
      </c>
      <c r="C1317" s="6" t="s">
        <v>297</v>
      </c>
      <c r="D1317" s="6">
        <v>870139</v>
      </c>
      <c r="E1317" s="6" t="s">
        <v>97</v>
      </c>
      <c r="F1317" s="7">
        <v>4</v>
      </c>
      <c r="G1317" s="7">
        <v>3</v>
      </c>
      <c r="H1317" s="6" t="s">
        <v>22</v>
      </c>
      <c r="I1317" s="6" t="s">
        <v>29</v>
      </c>
      <c r="J1317" s="18">
        <v>45</v>
      </c>
      <c r="K1317" s="18">
        <v>173</v>
      </c>
      <c r="L1317" s="18">
        <v>862</v>
      </c>
      <c r="M1317" s="18">
        <v>41865.879999999997</v>
      </c>
      <c r="N1317" s="18">
        <v>5</v>
      </c>
      <c r="O1317" s="18">
        <v>930.35288888888886</v>
      </c>
      <c r="P1317" s="21">
        <v>3.8444444444444446</v>
      </c>
      <c r="Q1317" s="21">
        <v>4.9826589595375719</v>
      </c>
      <c r="R1317" s="18">
        <v>4485.6299999999974</v>
      </c>
      <c r="S1317" s="24">
        <v>0.10714285714285708</v>
      </c>
      <c r="T1317" s="18">
        <v>3014.8299999999972</v>
      </c>
      <c r="U1317" s="24">
        <v>7.2011623785287623E-2</v>
      </c>
      <c r="V1317" s="12" cm="1">
        <f t="array" ref="V1317">SUMPRODUCT((B1317=$B:$B)*(M1317&lt;$M:$M))+1</f>
        <v>156</v>
      </c>
    </row>
    <row r="1318" spans="1:22" x14ac:dyDescent="0.2">
      <c r="A1318" s="14" t="str">
        <f t="shared" si="20"/>
        <v>2024Kim Pearson6</v>
      </c>
      <c r="B1318" s="5">
        <v>2024</v>
      </c>
      <c r="C1318" s="6" t="s">
        <v>297</v>
      </c>
      <c r="D1318" s="6">
        <v>735008</v>
      </c>
      <c r="E1318" s="6" t="s">
        <v>304</v>
      </c>
      <c r="F1318" s="7">
        <v>4</v>
      </c>
      <c r="G1318" s="7">
        <v>4</v>
      </c>
      <c r="H1318" s="6" t="s">
        <v>31</v>
      </c>
      <c r="I1318" s="6" t="s">
        <v>29</v>
      </c>
      <c r="J1318" s="18">
        <v>44</v>
      </c>
      <c r="K1318" s="18">
        <v>103</v>
      </c>
      <c r="L1318" s="18">
        <v>610</v>
      </c>
      <c r="M1318" s="18">
        <v>31046.32</v>
      </c>
      <c r="N1318" s="18">
        <v>6</v>
      </c>
      <c r="O1318" s="18">
        <v>705.59818181818184</v>
      </c>
      <c r="P1318" s="21">
        <v>2.3409090909090908</v>
      </c>
      <c r="Q1318" s="21">
        <v>5.9223300970873787</v>
      </c>
      <c r="R1318" s="18">
        <v>8854.32</v>
      </c>
      <c r="S1318" s="24">
        <v>0.2851970861602921</v>
      </c>
      <c r="T1318" s="18">
        <v>7476.76</v>
      </c>
      <c r="U1318" s="24">
        <v>0.24082596584715998</v>
      </c>
      <c r="V1318" s="12" cm="1">
        <f t="array" ref="V1318">SUMPRODUCT((B1318=$B:$B)*(M1318&lt;$M:$M))+1</f>
        <v>186</v>
      </c>
    </row>
    <row r="1319" spans="1:22" x14ac:dyDescent="0.2">
      <c r="A1319" s="14" t="str">
        <f t="shared" si="20"/>
        <v>2024Kim Pearson7</v>
      </c>
      <c r="B1319" s="5">
        <v>2024</v>
      </c>
      <c r="C1319" s="6" t="s">
        <v>297</v>
      </c>
      <c r="D1319" s="6">
        <v>642395</v>
      </c>
      <c r="E1319" s="6" t="s">
        <v>466</v>
      </c>
      <c r="F1319" s="7">
        <v>4</v>
      </c>
      <c r="G1319" s="7">
        <v>2</v>
      </c>
      <c r="H1319" s="6" t="s">
        <v>22</v>
      </c>
      <c r="I1319" s="6" t="s">
        <v>29</v>
      </c>
      <c r="J1319" s="18">
        <v>43</v>
      </c>
      <c r="K1319" s="18">
        <v>127</v>
      </c>
      <c r="L1319" s="18">
        <v>583</v>
      </c>
      <c r="M1319" s="18">
        <v>25116.9</v>
      </c>
      <c r="N1319" s="18">
        <v>7</v>
      </c>
      <c r="O1319" s="18">
        <v>584.11395348837209</v>
      </c>
      <c r="P1319" s="21">
        <v>2.9534883720930232</v>
      </c>
      <c r="Q1319" s="21">
        <v>4.590551181102362</v>
      </c>
      <c r="R1319" s="18">
        <v>4186.1500000000015</v>
      </c>
      <c r="S1319" s="24">
        <v>0.16666666666666671</v>
      </c>
      <c r="T1319" s="18">
        <v>2812.1500000000015</v>
      </c>
      <c r="U1319" s="24">
        <v>0.11196246352057783</v>
      </c>
      <c r="V1319" s="12" cm="1">
        <f t="array" ref="V1319">SUMPRODUCT((B1319=$B:$B)*(M1319&lt;$M:$M))+1</f>
        <v>198</v>
      </c>
    </row>
    <row r="1320" spans="1:22" x14ac:dyDescent="0.2">
      <c r="A1320" s="14" t="str">
        <f t="shared" si="20"/>
        <v>2024Kim Pearson8</v>
      </c>
      <c r="B1320" s="5">
        <v>2024</v>
      </c>
      <c r="C1320" s="6" t="s">
        <v>297</v>
      </c>
      <c r="D1320" s="6">
        <v>145784</v>
      </c>
      <c r="E1320" s="6" t="s">
        <v>301</v>
      </c>
      <c r="F1320" s="7">
        <v>4</v>
      </c>
      <c r="G1320" s="7">
        <v>4</v>
      </c>
      <c r="H1320" s="6" t="s">
        <v>31</v>
      </c>
      <c r="I1320" s="6" t="s">
        <v>29</v>
      </c>
      <c r="J1320" s="18">
        <v>49</v>
      </c>
      <c r="K1320" s="18">
        <v>144</v>
      </c>
      <c r="L1320" s="18">
        <v>409</v>
      </c>
      <c r="M1320" s="18">
        <v>23038.328000000001</v>
      </c>
      <c r="N1320" s="18">
        <v>8</v>
      </c>
      <c r="O1320" s="18">
        <v>470.16995918367348</v>
      </c>
      <c r="P1320" s="21">
        <v>2.9387755102040818</v>
      </c>
      <c r="Q1320" s="21">
        <v>2.8402777777777777</v>
      </c>
      <c r="R1320" s="18">
        <v>6929.3280000000013</v>
      </c>
      <c r="S1320" s="24">
        <v>0.30077391032890932</v>
      </c>
      <c r="T1320" s="18">
        <v>5367.2080000000014</v>
      </c>
      <c r="U1320" s="24">
        <v>0.23296864251607152</v>
      </c>
      <c r="V1320" s="12" cm="1">
        <f t="array" ref="V1320">SUMPRODUCT((B1320=$B:$B)*(M1320&lt;$M:$M))+1</f>
        <v>205</v>
      </c>
    </row>
    <row r="1321" spans="1:22" x14ac:dyDescent="0.2">
      <c r="A1321" s="14" t="str">
        <f t="shared" si="20"/>
        <v>2024Kim Pearson9</v>
      </c>
      <c r="B1321" s="5">
        <v>2024</v>
      </c>
      <c r="C1321" s="6" t="s">
        <v>297</v>
      </c>
      <c r="D1321" s="6">
        <v>676623</v>
      </c>
      <c r="E1321" s="6" t="s">
        <v>203</v>
      </c>
      <c r="F1321" s="7">
        <v>4</v>
      </c>
      <c r="G1321" s="7">
        <v>3</v>
      </c>
      <c r="H1321" s="6" t="s">
        <v>22</v>
      </c>
      <c r="I1321" s="6" t="s">
        <v>29</v>
      </c>
      <c r="J1321" s="18">
        <v>68</v>
      </c>
      <c r="K1321" s="18">
        <v>110</v>
      </c>
      <c r="L1321" s="18">
        <v>456</v>
      </c>
      <c r="M1321" s="18">
        <v>18120.87</v>
      </c>
      <c r="N1321" s="18">
        <v>9</v>
      </c>
      <c r="O1321" s="18">
        <v>266.48338235294113</v>
      </c>
      <c r="P1321" s="21">
        <v>1.6176470588235294</v>
      </c>
      <c r="Q1321" s="21">
        <v>4.1454545454545455</v>
      </c>
      <c r="R1321" s="18">
        <v>2225.369999999999</v>
      </c>
      <c r="S1321" s="24">
        <v>0.1228070175438596</v>
      </c>
      <c r="T1321" s="18">
        <v>143.36999999999898</v>
      </c>
      <c r="U1321" s="24">
        <v>7.9118717809905925E-3</v>
      </c>
      <c r="V1321" s="12" cm="1">
        <f t="array" ref="V1321">SUMPRODUCT((B1321=$B:$B)*(M1321&lt;$M:$M))+1</f>
        <v>230</v>
      </c>
    </row>
    <row r="1322" spans="1:22" x14ac:dyDescent="0.2">
      <c r="A1322" s="14" t="str">
        <f t="shared" si="20"/>
        <v>2024Kim Pearson10</v>
      </c>
      <c r="B1322" s="5">
        <v>2024</v>
      </c>
      <c r="C1322" s="6" t="s">
        <v>297</v>
      </c>
      <c r="D1322" s="6">
        <v>609954</v>
      </c>
      <c r="E1322" s="6" t="s">
        <v>219</v>
      </c>
      <c r="F1322" s="7">
        <v>4</v>
      </c>
      <c r="G1322" s="7">
        <v>2</v>
      </c>
      <c r="H1322" s="6" t="s">
        <v>22</v>
      </c>
      <c r="I1322" s="6" t="s">
        <v>29</v>
      </c>
      <c r="J1322" s="18">
        <v>21</v>
      </c>
      <c r="K1322" s="18">
        <v>77</v>
      </c>
      <c r="L1322" s="18">
        <v>378</v>
      </c>
      <c r="M1322" s="18">
        <v>18084.653999999999</v>
      </c>
      <c r="N1322" s="18">
        <v>10</v>
      </c>
      <c r="O1322" s="18">
        <v>861.17399999999998</v>
      </c>
      <c r="P1322" s="21">
        <v>3.6666666666666665</v>
      </c>
      <c r="Q1322" s="21">
        <v>4.9090909090909092</v>
      </c>
      <c r="R1322" s="18">
        <v>3734.4039999999986</v>
      </c>
      <c r="S1322" s="24">
        <v>0.20649573942636662</v>
      </c>
      <c r="T1322" s="18">
        <v>3049.8439999999987</v>
      </c>
      <c r="U1322" s="24">
        <v>0.16864265138829854</v>
      </c>
      <c r="V1322" s="12" cm="1">
        <f t="array" ref="V1322">SUMPRODUCT((B1322=$B:$B)*(M1322&lt;$M:$M))+1</f>
        <v>231</v>
      </c>
    </row>
    <row r="1323" spans="1:22" x14ac:dyDescent="0.2">
      <c r="A1323" s="14" t="str">
        <f t="shared" si="20"/>
        <v>2024Kim Pearson11</v>
      </c>
      <c r="B1323" s="5">
        <v>2024</v>
      </c>
      <c r="C1323" s="6" t="s">
        <v>297</v>
      </c>
      <c r="D1323" s="6">
        <v>219128</v>
      </c>
      <c r="E1323" s="6" t="s">
        <v>305</v>
      </c>
      <c r="F1323" s="7">
        <v>4</v>
      </c>
      <c r="G1323" s="7">
        <v>4</v>
      </c>
      <c r="H1323" s="6" t="s">
        <v>31</v>
      </c>
      <c r="I1323" s="6" t="s">
        <v>29</v>
      </c>
      <c r="J1323" s="18">
        <v>46</v>
      </c>
      <c r="K1323" s="18">
        <v>91</v>
      </c>
      <c r="L1323" s="18">
        <v>306</v>
      </c>
      <c r="M1323" s="18">
        <v>15649.552</v>
      </c>
      <c r="N1323" s="18">
        <v>11</v>
      </c>
      <c r="O1323" s="18">
        <v>340.20765217391306</v>
      </c>
      <c r="P1323" s="21">
        <v>1.9782608695652173</v>
      </c>
      <c r="Q1323" s="21">
        <v>3.3626373626373627</v>
      </c>
      <c r="R1323" s="18">
        <v>4753.8019999999997</v>
      </c>
      <c r="S1323" s="24">
        <v>0.30376601195995895</v>
      </c>
      <c r="T1323" s="18">
        <v>3328.8019999999997</v>
      </c>
      <c r="U1323" s="24">
        <v>0.2127090922474969</v>
      </c>
      <c r="V1323" s="12" cm="1">
        <f t="array" ref="V1323">SUMPRODUCT((B1323=$B:$B)*(M1323&lt;$M:$M))+1</f>
        <v>242</v>
      </c>
    </row>
    <row r="1324" spans="1:22" x14ac:dyDescent="0.2">
      <c r="A1324" s="14" t="str">
        <f t="shared" si="20"/>
        <v>2024Kim Pearson12</v>
      </c>
      <c r="B1324" s="5">
        <v>2024</v>
      </c>
      <c r="C1324" s="6" t="s">
        <v>297</v>
      </c>
      <c r="D1324" s="6">
        <v>833290</v>
      </c>
      <c r="E1324" s="6" t="s">
        <v>307</v>
      </c>
      <c r="F1324" s="7">
        <v>4</v>
      </c>
      <c r="G1324" s="7">
        <v>4</v>
      </c>
      <c r="H1324" s="6" t="s">
        <v>31</v>
      </c>
      <c r="I1324" s="6" t="s">
        <v>34</v>
      </c>
      <c r="J1324" s="18">
        <v>32</v>
      </c>
      <c r="K1324" s="18">
        <v>135</v>
      </c>
      <c r="L1324" s="18">
        <v>360</v>
      </c>
      <c r="M1324" s="18">
        <v>14130</v>
      </c>
      <c r="N1324" s="18">
        <v>12</v>
      </c>
      <c r="O1324" s="18">
        <v>441.5625</v>
      </c>
      <c r="P1324" s="21">
        <v>4.21875</v>
      </c>
      <c r="Q1324" s="21">
        <v>2.6666666666666665</v>
      </c>
      <c r="R1324" s="18">
        <v>0</v>
      </c>
      <c r="S1324" s="24">
        <v>0</v>
      </c>
      <c r="T1324" s="18">
        <v>-1061.56</v>
      </c>
      <c r="U1324" s="24">
        <v>-7.5128096249115359E-2</v>
      </c>
      <c r="V1324" s="12" cm="1">
        <f t="array" ref="V1324">SUMPRODUCT((B1324=$B:$B)*(M1324&lt;$M:$M))+1</f>
        <v>253</v>
      </c>
    </row>
    <row r="1325" spans="1:22" x14ac:dyDescent="0.2">
      <c r="A1325" s="14" t="str">
        <f t="shared" si="20"/>
        <v>2024Kim Pearson13</v>
      </c>
      <c r="B1325" s="5">
        <v>2024</v>
      </c>
      <c r="C1325" s="6" t="s">
        <v>297</v>
      </c>
      <c r="D1325" s="6">
        <v>868970</v>
      </c>
      <c r="E1325" s="6" t="s">
        <v>302</v>
      </c>
      <c r="F1325" s="7">
        <v>4</v>
      </c>
      <c r="G1325" s="7">
        <v>4</v>
      </c>
      <c r="H1325" s="6" t="s">
        <v>31</v>
      </c>
      <c r="I1325" s="6" t="s">
        <v>34</v>
      </c>
      <c r="J1325" s="18">
        <v>33</v>
      </c>
      <c r="K1325" s="18">
        <v>101</v>
      </c>
      <c r="L1325" s="18">
        <v>268</v>
      </c>
      <c r="M1325" s="18">
        <v>14108.6304</v>
      </c>
      <c r="N1325" s="18">
        <v>13</v>
      </c>
      <c r="O1325" s="18">
        <v>427.53425454545453</v>
      </c>
      <c r="P1325" s="21">
        <v>3.0606060606060606</v>
      </c>
      <c r="Q1325" s="21">
        <v>2.6534653465346536</v>
      </c>
      <c r="R1325" s="18">
        <v>3044.8804</v>
      </c>
      <c r="S1325" s="24">
        <v>0.21581686624946955</v>
      </c>
      <c r="T1325" s="18">
        <v>1988.8004000000001</v>
      </c>
      <c r="U1325" s="24">
        <v>0.14096339216597523</v>
      </c>
      <c r="V1325" s="12" cm="1">
        <f t="array" ref="V1325">SUMPRODUCT((B1325=$B:$B)*(M1325&lt;$M:$M))+1</f>
        <v>254</v>
      </c>
    </row>
    <row r="1326" spans="1:22" x14ac:dyDescent="0.2">
      <c r="A1326" s="14" t="str">
        <f t="shared" si="20"/>
        <v>2024Kim Pearson14</v>
      </c>
      <c r="B1326" s="5">
        <v>2024</v>
      </c>
      <c r="C1326" s="6" t="s">
        <v>297</v>
      </c>
      <c r="D1326" s="6">
        <v>521200</v>
      </c>
      <c r="E1326" s="6" t="s">
        <v>310</v>
      </c>
      <c r="F1326" s="7">
        <v>4</v>
      </c>
      <c r="G1326" s="7">
        <v>4</v>
      </c>
      <c r="H1326" s="6" t="s">
        <v>31</v>
      </c>
      <c r="I1326" s="6" t="s">
        <v>34</v>
      </c>
      <c r="J1326" s="18">
        <v>42</v>
      </c>
      <c r="K1326" s="18">
        <v>82</v>
      </c>
      <c r="L1326" s="18">
        <v>262</v>
      </c>
      <c r="M1326" s="18">
        <v>12780.2736</v>
      </c>
      <c r="N1326" s="18">
        <v>14</v>
      </c>
      <c r="O1326" s="18">
        <v>304.29222857142861</v>
      </c>
      <c r="P1326" s="21">
        <v>1.9523809523809523</v>
      </c>
      <c r="Q1326" s="21">
        <v>3.1951219512195124</v>
      </c>
      <c r="R1326" s="18">
        <v>3126.7736000000004</v>
      </c>
      <c r="S1326" s="24">
        <v>0.24465623333760245</v>
      </c>
      <c r="T1326" s="18">
        <v>1827.7336000000005</v>
      </c>
      <c r="U1326" s="24">
        <v>0.14301208700258189</v>
      </c>
      <c r="V1326" s="12" cm="1">
        <f t="array" ref="V1326">SUMPRODUCT((B1326=$B:$B)*(M1326&lt;$M:$M))+1</f>
        <v>266</v>
      </c>
    </row>
    <row r="1327" spans="1:22" x14ac:dyDescent="0.2">
      <c r="A1327" s="14" t="str">
        <f t="shared" si="20"/>
        <v>2024Kim Pearson15</v>
      </c>
      <c r="B1327" s="5">
        <v>2024</v>
      </c>
      <c r="C1327" s="6" t="s">
        <v>297</v>
      </c>
      <c r="D1327" s="6">
        <v>317731</v>
      </c>
      <c r="E1327" s="6" t="s">
        <v>306</v>
      </c>
      <c r="F1327" s="7">
        <v>4</v>
      </c>
      <c r="G1327" s="7">
        <v>4</v>
      </c>
      <c r="H1327" s="6" t="s">
        <v>31</v>
      </c>
      <c r="I1327" s="6" t="s">
        <v>34</v>
      </c>
      <c r="J1327" s="18">
        <v>46</v>
      </c>
      <c r="K1327" s="18">
        <v>96</v>
      </c>
      <c r="L1327" s="18">
        <v>278</v>
      </c>
      <c r="M1327" s="18">
        <v>12490.954</v>
      </c>
      <c r="N1327" s="18">
        <v>15</v>
      </c>
      <c r="O1327" s="18">
        <v>271.54247826086959</v>
      </c>
      <c r="P1327" s="21">
        <v>2.0869565217391304</v>
      </c>
      <c r="Q1327" s="21">
        <v>2.8958333333333335</v>
      </c>
      <c r="R1327" s="18">
        <v>2664.9539999999997</v>
      </c>
      <c r="S1327" s="24">
        <v>0.213350717647347</v>
      </c>
      <c r="T1327" s="18">
        <v>1236.3939999999998</v>
      </c>
      <c r="U1327" s="24">
        <v>9.8983152127531643E-2</v>
      </c>
      <c r="V1327" s="12" cm="1">
        <f t="array" ref="V1327">SUMPRODUCT((B1327=$B:$B)*(M1327&lt;$M:$M))+1</f>
        <v>268</v>
      </c>
    </row>
    <row r="1328" spans="1:22" x14ac:dyDescent="0.2">
      <c r="A1328" s="14" t="str">
        <f t="shared" si="20"/>
        <v>2024Kim Pearson16</v>
      </c>
      <c r="B1328" s="5">
        <v>2024</v>
      </c>
      <c r="C1328" s="6" t="s">
        <v>297</v>
      </c>
      <c r="D1328" s="6">
        <v>650314</v>
      </c>
      <c r="E1328" s="6" t="s">
        <v>303</v>
      </c>
      <c r="F1328" s="7">
        <v>4</v>
      </c>
      <c r="G1328" s="7">
        <v>4</v>
      </c>
      <c r="H1328" s="6" t="s">
        <v>31</v>
      </c>
      <c r="I1328" s="6" t="s">
        <v>34</v>
      </c>
      <c r="J1328" s="18">
        <v>44</v>
      </c>
      <c r="K1328" s="18">
        <v>80</v>
      </c>
      <c r="L1328" s="18">
        <v>253</v>
      </c>
      <c r="M1328" s="18">
        <v>12248.376</v>
      </c>
      <c r="N1328" s="18">
        <v>16</v>
      </c>
      <c r="O1328" s="18">
        <v>278.37218181818184</v>
      </c>
      <c r="P1328" s="21">
        <v>1.8181818181818181</v>
      </c>
      <c r="Q1328" s="21">
        <v>3.1625000000000001</v>
      </c>
      <c r="R1328" s="18">
        <v>3610.1260000000002</v>
      </c>
      <c r="S1328" s="24">
        <v>0.29474323779740269</v>
      </c>
      <c r="T1328" s="18">
        <v>2254.1260000000002</v>
      </c>
      <c r="U1328" s="24">
        <v>0.18403468345517807</v>
      </c>
      <c r="V1328" s="12" cm="1">
        <f t="array" ref="V1328">SUMPRODUCT((B1328=$B:$B)*(M1328&lt;$M:$M))+1</f>
        <v>273</v>
      </c>
    </row>
    <row r="1329" spans="1:22" x14ac:dyDescent="0.2">
      <c r="A1329" s="14" t="str">
        <f t="shared" si="20"/>
        <v>2024Kim Pearson17</v>
      </c>
      <c r="B1329" s="5">
        <v>2024</v>
      </c>
      <c r="C1329" s="6" t="s">
        <v>297</v>
      </c>
      <c r="D1329" s="6">
        <v>469339</v>
      </c>
      <c r="E1329" s="6" t="s">
        <v>146</v>
      </c>
      <c r="F1329" s="7">
        <v>4</v>
      </c>
      <c r="G1329" s="7">
        <v>3</v>
      </c>
      <c r="H1329" s="6" t="s">
        <v>22</v>
      </c>
      <c r="I1329" s="6" t="s">
        <v>34</v>
      </c>
      <c r="J1329" s="18">
        <v>39</v>
      </c>
      <c r="K1329" s="18">
        <v>70</v>
      </c>
      <c r="L1329" s="18">
        <v>244</v>
      </c>
      <c r="M1329" s="18">
        <v>11486.848</v>
      </c>
      <c r="N1329" s="18">
        <v>17</v>
      </c>
      <c r="O1329" s="18">
        <v>294.5345641025641</v>
      </c>
      <c r="P1329" s="21">
        <v>1.7948717948717949</v>
      </c>
      <c r="Q1329" s="21">
        <v>3.4857142857142858</v>
      </c>
      <c r="R1329" s="18">
        <v>3404.098</v>
      </c>
      <c r="S1329" s="24">
        <v>0.29634744013327241</v>
      </c>
      <c r="T1329" s="18">
        <v>2203.098</v>
      </c>
      <c r="U1329" s="24">
        <v>0.1917930837075584</v>
      </c>
      <c r="V1329" s="12" cm="1">
        <f t="array" ref="V1329">SUMPRODUCT((B1329=$B:$B)*(M1329&lt;$M:$M))+1</f>
        <v>281</v>
      </c>
    </row>
    <row r="1330" spans="1:22" x14ac:dyDescent="0.2">
      <c r="A1330" s="14" t="str">
        <f t="shared" si="20"/>
        <v>2024Kim Pearson18</v>
      </c>
      <c r="B1330" s="5">
        <v>2024</v>
      </c>
      <c r="C1330" s="6" t="s">
        <v>297</v>
      </c>
      <c r="D1330" s="6">
        <v>250641</v>
      </c>
      <c r="E1330" s="6" t="s">
        <v>312</v>
      </c>
      <c r="F1330" s="7">
        <v>4</v>
      </c>
      <c r="G1330" s="7">
        <v>4</v>
      </c>
      <c r="H1330" s="6" t="s">
        <v>31</v>
      </c>
      <c r="I1330" s="6" t="s">
        <v>34</v>
      </c>
      <c r="J1330" s="18">
        <v>32</v>
      </c>
      <c r="K1330" s="18">
        <v>86</v>
      </c>
      <c r="L1330" s="18">
        <v>245</v>
      </c>
      <c r="M1330" s="18">
        <v>11286.396000000001</v>
      </c>
      <c r="N1330" s="18">
        <v>18</v>
      </c>
      <c r="O1330" s="18">
        <v>352.69987500000002</v>
      </c>
      <c r="P1330" s="21">
        <v>2.6875</v>
      </c>
      <c r="Q1330" s="21">
        <v>2.8488372093023258</v>
      </c>
      <c r="R1330" s="18">
        <v>2890.3960000000006</v>
      </c>
      <c r="S1330" s="24">
        <v>0.2560955685056594</v>
      </c>
      <c r="T1330" s="18">
        <v>1877.3560000000007</v>
      </c>
      <c r="U1330" s="24">
        <v>0.16633795234546089</v>
      </c>
      <c r="V1330" s="12" cm="1">
        <f t="array" ref="V1330">SUMPRODUCT((B1330=$B:$B)*(M1330&lt;$M:$M))+1</f>
        <v>283</v>
      </c>
    </row>
    <row r="1331" spans="1:22" x14ac:dyDescent="0.2">
      <c r="A1331" s="14" t="str">
        <f t="shared" si="20"/>
        <v>2024Kim Pearson19</v>
      </c>
      <c r="B1331" s="5">
        <v>2024</v>
      </c>
      <c r="C1331" s="6" t="s">
        <v>297</v>
      </c>
      <c r="D1331" s="6">
        <v>726602</v>
      </c>
      <c r="E1331" s="6" t="s">
        <v>323</v>
      </c>
      <c r="F1331" s="7">
        <v>4</v>
      </c>
      <c r="G1331" s="7">
        <v>4</v>
      </c>
      <c r="H1331" s="6" t="s">
        <v>31</v>
      </c>
      <c r="I1331" s="6" t="s">
        <v>34</v>
      </c>
      <c r="J1331" s="18">
        <v>29</v>
      </c>
      <c r="K1331" s="18">
        <v>61</v>
      </c>
      <c r="L1331" s="18">
        <v>186</v>
      </c>
      <c r="M1331" s="18">
        <v>10494.043600000001</v>
      </c>
      <c r="N1331" s="18">
        <v>19</v>
      </c>
      <c r="O1331" s="18">
        <v>361.86357241379312</v>
      </c>
      <c r="P1331" s="21">
        <v>2.103448275862069</v>
      </c>
      <c r="Q1331" s="21">
        <v>3.0491803278688523</v>
      </c>
      <c r="R1331" s="18">
        <v>2592.0436000000009</v>
      </c>
      <c r="S1331" s="24">
        <v>0.24700141325885103</v>
      </c>
      <c r="T1331" s="18">
        <v>1690.5236000000009</v>
      </c>
      <c r="U1331" s="24">
        <v>0.16109363220103268</v>
      </c>
      <c r="V1331" s="12" cm="1">
        <f t="array" ref="V1331">SUMPRODUCT((B1331=$B:$B)*(M1331&lt;$M:$M))+1</f>
        <v>292</v>
      </c>
    </row>
    <row r="1332" spans="1:22" x14ac:dyDescent="0.2">
      <c r="A1332" s="14" t="str">
        <f t="shared" si="20"/>
        <v>2024Kim Pearson20</v>
      </c>
      <c r="B1332" s="5">
        <v>2024</v>
      </c>
      <c r="C1332" s="6" t="s">
        <v>297</v>
      </c>
      <c r="D1332" s="6">
        <v>116138</v>
      </c>
      <c r="E1332" s="6" t="s">
        <v>246</v>
      </c>
      <c r="F1332" s="7">
        <v>4</v>
      </c>
      <c r="G1332" s="7">
        <v>5</v>
      </c>
      <c r="H1332" s="6" t="s">
        <v>22</v>
      </c>
      <c r="I1332" s="6" t="s">
        <v>34</v>
      </c>
      <c r="J1332" s="18">
        <v>28</v>
      </c>
      <c r="K1332" s="18">
        <v>77</v>
      </c>
      <c r="L1332" s="18">
        <v>240</v>
      </c>
      <c r="M1332" s="18">
        <v>10456.365</v>
      </c>
      <c r="N1332" s="18">
        <v>20</v>
      </c>
      <c r="O1332" s="18">
        <v>373.44160714285715</v>
      </c>
      <c r="P1332" s="21">
        <v>2.75</v>
      </c>
      <c r="Q1332" s="21">
        <v>3.116883116883117</v>
      </c>
      <c r="R1332" s="18">
        <v>1284.1149999999998</v>
      </c>
      <c r="S1332" s="24">
        <v>0.12280701754385963</v>
      </c>
      <c r="T1332" s="18">
        <v>395.5949999999998</v>
      </c>
      <c r="U1332" s="24">
        <v>3.7832937163153717E-2</v>
      </c>
      <c r="V1332" s="12" cm="1">
        <f t="array" ref="V1332">SUMPRODUCT((B1332=$B:$B)*(M1332&lt;$M:$M))+1</f>
        <v>293</v>
      </c>
    </row>
    <row r="1333" spans="1:22" x14ac:dyDescent="0.2">
      <c r="A1333" s="14" t="str">
        <f t="shared" si="20"/>
        <v>2024Kim Pearson21</v>
      </c>
      <c r="B1333" s="5">
        <v>2024</v>
      </c>
      <c r="C1333" s="6" t="s">
        <v>297</v>
      </c>
      <c r="D1333" s="6">
        <v>668464</v>
      </c>
      <c r="E1333" s="6" t="s">
        <v>325</v>
      </c>
      <c r="F1333" s="7">
        <v>4</v>
      </c>
      <c r="G1333" s="7">
        <v>4</v>
      </c>
      <c r="H1333" s="6" t="s">
        <v>31</v>
      </c>
      <c r="I1333" s="6" t="s">
        <v>34</v>
      </c>
      <c r="J1333" s="18">
        <v>30</v>
      </c>
      <c r="K1333" s="18">
        <v>48</v>
      </c>
      <c r="L1333" s="18">
        <v>165</v>
      </c>
      <c r="M1333" s="18">
        <v>9898.68</v>
      </c>
      <c r="N1333" s="18">
        <v>21</v>
      </c>
      <c r="O1333" s="18">
        <v>329.95600000000002</v>
      </c>
      <c r="P1333" s="21">
        <v>1.6</v>
      </c>
      <c r="Q1333" s="21">
        <v>3.4375</v>
      </c>
      <c r="R1333" s="18">
        <v>3290.4300000000003</v>
      </c>
      <c r="S1333" s="24">
        <v>0.33241098813175091</v>
      </c>
      <c r="T1333" s="18">
        <v>2372.4300000000003</v>
      </c>
      <c r="U1333" s="24">
        <v>0.23967135011940988</v>
      </c>
      <c r="V1333" s="12" cm="1">
        <f t="array" ref="V1333">SUMPRODUCT((B1333=$B:$B)*(M1333&lt;$M:$M))+1</f>
        <v>306</v>
      </c>
    </row>
    <row r="1334" spans="1:22" x14ac:dyDescent="0.2">
      <c r="A1334" s="14" t="str">
        <f t="shared" si="20"/>
        <v>2024Kim Pearson22</v>
      </c>
      <c r="B1334" s="5">
        <v>2024</v>
      </c>
      <c r="C1334" s="6" t="s">
        <v>297</v>
      </c>
      <c r="D1334" s="6">
        <v>104983</v>
      </c>
      <c r="E1334" s="6" t="s">
        <v>314</v>
      </c>
      <c r="F1334" s="7">
        <v>4</v>
      </c>
      <c r="G1334" s="7">
        <v>4</v>
      </c>
      <c r="H1334" s="6" t="s">
        <v>31</v>
      </c>
      <c r="I1334" s="6" t="s">
        <v>34</v>
      </c>
      <c r="J1334" s="18">
        <v>46</v>
      </c>
      <c r="K1334" s="18">
        <v>79</v>
      </c>
      <c r="L1334" s="18">
        <v>169</v>
      </c>
      <c r="M1334" s="18">
        <v>9605.0480000000007</v>
      </c>
      <c r="N1334" s="18">
        <v>22</v>
      </c>
      <c r="O1334" s="18">
        <v>208.80539130434784</v>
      </c>
      <c r="P1334" s="21">
        <v>1.7173913043478262</v>
      </c>
      <c r="Q1334" s="21">
        <v>2.1392405063291138</v>
      </c>
      <c r="R1334" s="18">
        <v>2945.5480000000007</v>
      </c>
      <c r="S1334" s="24">
        <v>0.3066666611140309</v>
      </c>
      <c r="T1334" s="18">
        <v>1532.5480000000007</v>
      </c>
      <c r="U1334" s="24">
        <v>0.15955651653172379</v>
      </c>
      <c r="V1334" s="12" cm="1">
        <f t="array" ref="V1334">SUMPRODUCT((B1334=$B:$B)*(M1334&lt;$M:$M))+1</f>
        <v>309</v>
      </c>
    </row>
    <row r="1335" spans="1:22" x14ac:dyDescent="0.2">
      <c r="A1335" s="14" t="str">
        <f t="shared" si="20"/>
        <v>2024Kim Pearson23</v>
      </c>
      <c r="B1335" s="5">
        <v>2024</v>
      </c>
      <c r="C1335" s="6" t="s">
        <v>297</v>
      </c>
      <c r="D1335" s="6">
        <v>143836</v>
      </c>
      <c r="E1335" s="6" t="s">
        <v>200</v>
      </c>
      <c r="F1335" s="7">
        <v>4</v>
      </c>
      <c r="G1335" s="7">
        <v>2</v>
      </c>
      <c r="H1335" s="6" t="s">
        <v>22</v>
      </c>
      <c r="I1335" s="6" t="s">
        <v>34</v>
      </c>
      <c r="J1335" s="18">
        <v>48</v>
      </c>
      <c r="K1335" s="18">
        <v>84</v>
      </c>
      <c r="L1335" s="18">
        <v>165</v>
      </c>
      <c r="M1335" s="18">
        <v>8622</v>
      </c>
      <c r="N1335" s="18">
        <v>23</v>
      </c>
      <c r="O1335" s="18">
        <v>179.625</v>
      </c>
      <c r="P1335" s="21">
        <v>1.75</v>
      </c>
      <c r="Q1335" s="21">
        <v>1.9642857142857142</v>
      </c>
      <c r="R1335" s="18">
        <v>1437</v>
      </c>
      <c r="S1335" s="24">
        <v>0.16666666666666666</v>
      </c>
      <c r="T1335" s="18">
        <v>-39</v>
      </c>
      <c r="U1335" s="24">
        <v>-4.523312456506611E-3</v>
      </c>
      <c r="V1335" s="12" cm="1">
        <f t="array" ref="V1335">SUMPRODUCT((B1335=$B:$B)*(M1335&lt;$M:$M))+1</f>
        <v>334</v>
      </c>
    </row>
    <row r="1336" spans="1:22" x14ac:dyDescent="0.2">
      <c r="A1336" s="14" t="str">
        <f t="shared" si="20"/>
        <v>2024Kim Pearson24</v>
      </c>
      <c r="B1336" s="5">
        <v>2024</v>
      </c>
      <c r="C1336" s="6" t="s">
        <v>297</v>
      </c>
      <c r="D1336" s="6">
        <v>519375</v>
      </c>
      <c r="E1336" s="6" t="s">
        <v>311</v>
      </c>
      <c r="F1336" s="7">
        <v>4</v>
      </c>
      <c r="G1336" s="7">
        <v>4</v>
      </c>
      <c r="H1336" s="6" t="s">
        <v>31</v>
      </c>
      <c r="I1336" s="6" t="s">
        <v>34</v>
      </c>
      <c r="J1336" s="18">
        <v>40</v>
      </c>
      <c r="K1336" s="18">
        <v>74</v>
      </c>
      <c r="L1336" s="18">
        <v>182</v>
      </c>
      <c r="M1336" s="18">
        <v>8558.9732000000004</v>
      </c>
      <c r="N1336" s="18">
        <v>24</v>
      </c>
      <c r="O1336" s="18">
        <v>213.97433000000001</v>
      </c>
      <c r="P1336" s="21">
        <v>1.85</v>
      </c>
      <c r="Q1336" s="21">
        <v>2.4594594594594597</v>
      </c>
      <c r="R1336" s="18">
        <v>1653.4732000000004</v>
      </c>
      <c r="S1336" s="24">
        <v>0.19318593029360115</v>
      </c>
      <c r="T1336" s="18">
        <v>419.47320000000036</v>
      </c>
      <c r="U1336" s="24">
        <v>4.9009757385383608E-2</v>
      </c>
      <c r="V1336" s="12" cm="1">
        <f t="array" ref="V1336">SUMPRODUCT((B1336=$B:$B)*(M1336&lt;$M:$M))+1</f>
        <v>337</v>
      </c>
    </row>
    <row r="1337" spans="1:22" x14ac:dyDescent="0.2">
      <c r="A1337" s="14" t="str">
        <f t="shared" si="20"/>
        <v>2024Kim Pearson25</v>
      </c>
      <c r="B1337" s="5">
        <v>2024</v>
      </c>
      <c r="C1337" s="6" t="s">
        <v>297</v>
      </c>
      <c r="D1337" s="6">
        <v>427110</v>
      </c>
      <c r="E1337" s="6" t="s">
        <v>318</v>
      </c>
      <c r="F1337" s="7">
        <v>4</v>
      </c>
      <c r="G1337" s="7">
        <v>4</v>
      </c>
      <c r="H1337" s="6" t="s">
        <v>31</v>
      </c>
      <c r="I1337" s="6" t="s">
        <v>34</v>
      </c>
      <c r="J1337" s="18">
        <v>35</v>
      </c>
      <c r="K1337" s="18">
        <v>53</v>
      </c>
      <c r="L1337" s="18">
        <v>150</v>
      </c>
      <c r="M1337" s="18">
        <v>7488.36</v>
      </c>
      <c r="N1337" s="18">
        <v>25</v>
      </c>
      <c r="O1337" s="18">
        <v>213.95314285714284</v>
      </c>
      <c r="P1337" s="21">
        <v>1.5142857142857142</v>
      </c>
      <c r="Q1337" s="21">
        <v>2.8301886792452828</v>
      </c>
      <c r="R1337" s="18">
        <v>1858.1099999999997</v>
      </c>
      <c r="S1337" s="24">
        <v>0.24813310257519666</v>
      </c>
      <c r="T1337" s="18">
        <v>790.10999999999967</v>
      </c>
      <c r="U1337" s="24">
        <v>0.10551175424258445</v>
      </c>
      <c r="V1337" s="12" cm="1">
        <f t="array" ref="V1337">SUMPRODUCT((B1337=$B:$B)*(M1337&lt;$M:$M))+1</f>
        <v>358</v>
      </c>
    </row>
    <row r="1338" spans="1:22" x14ac:dyDescent="0.2">
      <c r="A1338" s="14" t="str">
        <f t="shared" si="20"/>
        <v>2024Kim Pearson26</v>
      </c>
      <c r="B1338" s="5">
        <v>2024</v>
      </c>
      <c r="C1338" s="6" t="s">
        <v>297</v>
      </c>
      <c r="D1338" s="6">
        <v>129543</v>
      </c>
      <c r="E1338" s="6" t="s">
        <v>328</v>
      </c>
      <c r="F1338" s="7">
        <v>4</v>
      </c>
      <c r="G1338" s="7">
        <v>4</v>
      </c>
      <c r="H1338" s="6" t="s">
        <v>31</v>
      </c>
      <c r="I1338" s="6" t="s">
        <v>34</v>
      </c>
      <c r="J1338" s="18">
        <v>9</v>
      </c>
      <c r="K1338" s="18">
        <v>28</v>
      </c>
      <c r="L1338" s="18">
        <v>115</v>
      </c>
      <c r="M1338" s="18">
        <v>6977.48</v>
      </c>
      <c r="N1338" s="18">
        <v>26</v>
      </c>
      <c r="O1338" s="18">
        <v>775.27555555555546</v>
      </c>
      <c r="P1338" s="21">
        <v>3.1111111111111112</v>
      </c>
      <c r="Q1338" s="21">
        <v>4.1071428571428568</v>
      </c>
      <c r="R1338" s="18">
        <v>1812.7299999999996</v>
      </c>
      <c r="S1338" s="24">
        <v>0.25979723338511895</v>
      </c>
      <c r="T1338" s="18">
        <v>1524.2099999999996</v>
      </c>
      <c r="U1338" s="24">
        <v>0.21844706111662085</v>
      </c>
      <c r="V1338" s="12" cm="1">
        <f t="array" ref="V1338">SUMPRODUCT((B1338=$B:$B)*(M1338&lt;$M:$M))+1</f>
        <v>367</v>
      </c>
    </row>
    <row r="1339" spans="1:22" x14ac:dyDescent="0.2">
      <c r="A1339" s="14" t="str">
        <f t="shared" si="20"/>
        <v>2024Kim Pearson27</v>
      </c>
      <c r="B1339" s="5">
        <v>2024</v>
      </c>
      <c r="C1339" s="6" t="s">
        <v>297</v>
      </c>
      <c r="D1339" s="6">
        <v>245593</v>
      </c>
      <c r="E1339" s="6" t="s">
        <v>481</v>
      </c>
      <c r="F1339" s="7">
        <v>4</v>
      </c>
      <c r="G1339" s="7">
        <v>4</v>
      </c>
      <c r="H1339" s="6" t="s">
        <v>31</v>
      </c>
      <c r="I1339" s="6" t="s">
        <v>34</v>
      </c>
      <c r="J1339" s="18">
        <v>31</v>
      </c>
      <c r="K1339" s="18">
        <v>58</v>
      </c>
      <c r="L1339" s="18">
        <v>121</v>
      </c>
      <c r="M1339" s="18">
        <v>6761.4319999999998</v>
      </c>
      <c r="N1339" s="18">
        <v>27</v>
      </c>
      <c r="O1339" s="18">
        <v>218.11070967741935</v>
      </c>
      <c r="P1339" s="21">
        <v>1.8709677419354838</v>
      </c>
      <c r="Q1339" s="21">
        <v>2.0862068965517242</v>
      </c>
      <c r="R1339" s="18">
        <v>1690.1819999999998</v>
      </c>
      <c r="S1339" s="24">
        <v>0.2499739700110864</v>
      </c>
      <c r="T1339" s="18">
        <v>733.66199999999981</v>
      </c>
      <c r="U1339" s="24">
        <v>0.1085068961722901</v>
      </c>
      <c r="V1339" s="12" cm="1">
        <f t="array" ref="V1339">SUMPRODUCT((B1339=$B:$B)*(M1339&lt;$M:$M))+1</f>
        <v>369</v>
      </c>
    </row>
    <row r="1340" spans="1:22" x14ac:dyDescent="0.2">
      <c r="A1340" s="14" t="str">
        <f t="shared" si="20"/>
        <v>2024Kim Pearson28</v>
      </c>
      <c r="B1340" s="5">
        <v>2024</v>
      </c>
      <c r="C1340" s="6" t="s">
        <v>297</v>
      </c>
      <c r="D1340" s="6">
        <v>916061</v>
      </c>
      <c r="E1340" s="6" t="s">
        <v>324</v>
      </c>
      <c r="F1340" s="7">
        <v>4</v>
      </c>
      <c r="G1340" s="7">
        <v>4</v>
      </c>
      <c r="H1340" s="6" t="s">
        <v>31</v>
      </c>
      <c r="I1340" s="6" t="s">
        <v>34</v>
      </c>
      <c r="J1340" s="18">
        <v>25</v>
      </c>
      <c r="K1340" s="18">
        <v>34</v>
      </c>
      <c r="L1340" s="18">
        <v>108</v>
      </c>
      <c r="M1340" s="18">
        <v>6016.2623999999996</v>
      </c>
      <c r="N1340" s="18">
        <v>28</v>
      </c>
      <c r="O1340" s="18">
        <v>240.65049599999998</v>
      </c>
      <c r="P1340" s="21">
        <v>1.36</v>
      </c>
      <c r="Q1340" s="21">
        <v>3.1764705882352939</v>
      </c>
      <c r="R1340" s="18">
        <v>1100.0123999999996</v>
      </c>
      <c r="S1340" s="24">
        <v>0.18283983092226824</v>
      </c>
      <c r="T1340" s="18">
        <v>341.01239999999962</v>
      </c>
      <c r="U1340" s="24">
        <v>5.6681769731320171E-2</v>
      </c>
      <c r="V1340" s="12" cm="1">
        <f t="array" ref="V1340">SUMPRODUCT((B1340=$B:$B)*(M1340&lt;$M:$M))+1</f>
        <v>380</v>
      </c>
    </row>
    <row r="1341" spans="1:22" x14ac:dyDescent="0.2">
      <c r="A1341" s="14" t="str">
        <f t="shared" si="20"/>
        <v>2024Kim Pearson29</v>
      </c>
      <c r="B1341" s="5">
        <v>2024</v>
      </c>
      <c r="C1341" s="6" t="s">
        <v>297</v>
      </c>
      <c r="D1341" s="6">
        <v>235115</v>
      </c>
      <c r="E1341" s="6" t="s">
        <v>334</v>
      </c>
      <c r="F1341" s="7">
        <v>4</v>
      </c>
      <c r="G1341" s="7">
        <v>4</v>
      </c>
      <c r="H1341" s="6" t="s">
        <v>31</v>
      </c>
      <c r="I1341" s="6" t="s">
        <v>34</v>
      </c>
      <c r="J1341" s="18">
        <v>15</v>
      </c>
      <c r="K1341" s="18">
        <v>31</v>
      </c>
      <c r="L1341" s="18">
        <v>112</v>
      </c>
      <c r="M1341" s="18">
        <v>5513.5039999999999</v>
      </c>
      <c r="N1341" s="18">
        <v>29</v>
      </c>
      <c r="O1341" s="18">
        <v>367.56693333333334</v>
      </c>
      <c r="P1341" s="21">
        <v>2.0666666666666669</v>
      </c>
      <c r="Q1341" s="21">
        <v>3.6129032258064515</v>
      </c>
      <c r="R1341" s="18">
        <v>1973.0039999999999</v>
      </c>
      <c r="S1341" s="24">
        <v>0.35784938217148293</v>
      </c>
      <c r="T1341" s="18">
        <v>1507.0039999999999</v>
      </c>
      <c r="U1341" s="24">
        <v>0.27332962849033932</v>
      </c>
      <c r="V1341" s="12" cm="1">
        <f t="array" ref="V1341">SUMPRODUCT((B1341=$B:$B)*(M1341&lt;$M:$M))+1</f>
        <v>388</v>
      </c>
    </row>
    <row r="1342" spans="1:22" x14ac:dyDescent="0.2">
      <c r="A1342" s="14" t="str">
        <f t="shared" si="20"/>
        <v>2024Kim Pearson30</v>
      </c>
      <c r="B1342" s="5">
        <v>2024</v>
      </c>
      <c r="C1342" s="6" t="s">
        <v>297</v>
      </c>
      <c r="D1342" s="6">
        <v>444980</v>
      </c>
      <c r="E1342" s="6" t="s">
        <v>315</v>
      </c>
      <c r="F1342" s="7">
        <v>4</v>
      </c>
      <c r="G1342" s="7">
        <v>4</v>
      </c>
      <c r="H1342" s="6" t="s">
        <v>31</v>
      </c>
      <c r="I1342" s="6" t="s">
        <v>34</v>
      </c>
      <c r="J1342" s="18">
        <v>30</v>
      </c>
      <c r="K1342" s="18">
        <v>48</v>
      </c>
      <c r="L1342" s="18">
        <v>111</v>
      </c>
      <c r="M1342" s="18">
        <v>5497.723</v>
      </c>
      <c r="N1342" s="18">
        <v>30</v>
      </c>
      <c r="O1342" s="18">
        <v>183.25743333333332</v>
      </c>
      <c r="P1342" s="21">
        <v>1.6</v>
      </c>
      <c r="Q1342" s="21">
        <v>2.3125</v>
      </c>
      <c r="R1342" s="18">
        <v>834.72299999999996</v>
      </c>
      <c r="S1342" s="24">
        <v>0.15183067608171599</v>
      </c>
      <c r="T1342" s="18">
        <v>-83.277000000000044</v>
      </c>
      <c r="U1342" s="24">
        <v>-1.5147543810410245E-2</v>
      </c>
      <c r="V1342" s="12" cm="1">
        <f t="array" ref="V1342">SUMPRODUCT((B1342=$B:$B)*(M1342&lt;$M:$M))+1</f>
        <v>389</v>
      </c>
    </row>
    <row r="1343" spans="1:22" x14ac:dyDescent="0.2">
      <c r="A1343" s="14" t="str">
        <f t="shared" si="20"/>
        <v>2024Kim Pearson31</v>
      </c>
      <c r="B1343" s="5">
        <v>2024</v>
      </c>
      <c r="C1343" s="6" t="s">
        <v>297</v>
      </c>
      <c r="D1343" s="6">
        <v>458704</v>
      </c>
      <c r="E1343" s="6" t="s">
        <v>333</v>
      </c>
      <c r="F1343" s="7">
        <v>4</v>
      </c>
      <c r="G1343" s="7">
        <v>4</v>
      </c>
      <c r="H1343" s="6" t="s">
        <v>31</v>
      </c>
      <c r="I1343" s="6" t="s">
        <v>34</v>
      </c>
      <c r="J1343" s="18">
        <v>9</v>
      </c>
      <c r="K1343" s="18">
        <v>27</v>
      </c>
      <c r="L1343" s="18">
        <v>78</v>
      </c>
      <c r="M1343" s="18">
        <v>5272.9759999999997</v>
      </c>
      <c r="N1343" s="18">
        <v>31</v>
      </c>
      <c r="O1343" s="18">
        <v>585.88622222222216</v>
      </c>
      <c r="P1343" s="21">
        <v>3</v>
      </c>
      <c r="Q1343" s="21">
        <v>2.8888888888888888</v>
      </c>
      <c r="R1343" s="18">
        <v>1732.7259999999997</v>
      </c>
      <c r="S1343" s="24">
        <v>0.32860494718731886</v>
      </c>
      <c r="T1343" s="18">
        <v>1445.2059999999997</v>
      </c>
      <c r="U1343" s="24">
        <v>0.27407786418902719</v>
      </c>
      <c r="V1343" s="12" cm="1">
        <f t="array" ref="V1343">SUMPRODUCT((B1343=$B:$B)*(M1343&lt;$M:$M))+1</f>
        <v>394</v>
      </c>
    </row>
    <row r="1344" spans="1:22" x14ac:dyDescent="0.2">
      <c r="A1344" s="14" t="str">
        <f t="shared" si="20"/>
        <v>2024Kim Pearson32</v>
      </c>
      <c r="B1344" s="5">
        <v>2024</v>
      </c>
      <c r="C1344" s="6" t="s">
        <v>297</v>
      </c>
      <c r="D1344" s="6">
        <v>758545</v>
      </c>
      <c r="E1344" s="6" t="s">
        <v>320</v>
      </c>
      <c r="F1344" s="7">
        <v>4</v>
      </c>
      <c r="G1344" s="7">
        <v>4</v>
      </c>
      <c r="H1344" s="6" t="s">
        <v>31</v>
      </c>
      <c r="I1344" s="6" t="s">
        <v>34</v>
      </c>
      <c r="J1344" s="18">
        <v>25</v>
      </c>
      <c r="K1344" s="18">
        <v>48</v>
      </c>
      <c r="L1344" s="18">
        <v>93</v>
      </c>
      <c r="M1344" s="18">
        <v>5018.4503999999997</v>
      </c>
      <c r="N1344" s="18">
        <v>32</v>
      </c>
      <c r="O1344" s="18">
        <v>200.73801599999999</v>
      </c>
      <c r="P1344" s="21">
        <v>1.92</v>
      </c>
      <c r="Q1344" s="21">
        <v>1.9375</v>
      </c>
      <c r="R1344" s="18">
        <v>1010.9503999999997</v>
      </c>
      <c r="S1344" s="24">
        <v>0.20144672546728762</v>
      </c>
      <c r="T1344" s="18">
        <v>237.95039999999972</v>
      </c>
      <c r="U1344" s="24">
        <v>4.7415114434527388E-2</v>
      </c>
      <c r="V1344" s="12" cm="1">
        <f t="array" ref="V1344">SUMPRODUCT((B1344=$B:$B)*(M1344&lt;$M:$M))+1</f>
        <v>401</v>
      </c>
    </row>
    <row r="1345" spans="1:22" x14ac:dyDescent="0.2">
      <c r="A1345" s="14" t="str">
        <f t="shared" si="20"/>
        <v>2024Kim Pearson33</v>
      </c>
      <c r="B1345" s="5">
        <v>2024</v>
      </c>
      <c r="C1345" s="6" t="s">
        <v>297</v>
      </c>
      <c r="D1345" s="6">
        <v>331231</v>
      </c>
      <c r="E1345" s="6" t="s">
        <v>308</v>
      </c>
      <c r="F1345" s="7">
        <v>4</v>
      </c>
      <c r="G1345" s="7">
        <v>4</v>
      </c>
      <c r="H1345" s="6" t="s">
        <v>31</v>
      </c>
      <c r="I1345" s="6" t="s">
        <v>34</v>
      </c>
      <c r="J1345" s="18">
        <v>24</v>
      </c>
      <c r="K1345" s="18">
        <v>37</v>
      </c>
      <c r="L1345" s="18">
        <v>107</v>
      </c>
      <c r="M1345" s="18">
        <v>4960.0295999999998</v>
      </c>
      <c r="N1345" s="18">
        <v>33</v>
      </c>
      <c r="O1345" s="18">
        <v>206.6679</v>
      </c>
      <c r="P1345" s="21">
        <v>1.5416666666666667</v>
      </c>
      <c r="Q1345" s="21">
        <v>2.8918918918918921</v>
      </c>
      <c r="R1345" s="18">
        <v>1107.7795999999998</v>
      </c>
      <c r="S1345" s="24">
        <v>0.22334132844691085</v>
      </c>
      <c r="T1345" s="18">
        <v>374.77959999999985</v>
      </c>
      <c r="U1345" s="24">
        <v>7.5559952303510425E-2</v>
      </c>
      <c r="V1345" s="12" cm="1">
        <f t="array" ref="V1345">SUMPRODUCT((B1345=$B:$B)*(M1345&lt;$M:$M))+1</f>
        <v>402</v>
      </c>
    </row>
    <row r="1346" spans="1:22" x14ac:dyDescent="0.2">
      <c r="A1346" s="14" t="str">
        <f t="shared" ref="A1346:A1409" si="21">B1346&amp;C1346&amp;N1346</f>
        <v>2024Kim Pearson34</v>
      </c>
      <c r="B1346" s="5">
        <v>2024</v>
      </c>
      <c r="C1346" s="6" t="s">
        <v>297</v>
      </c>
      <c r="D1346" s="6">
        <v>315225</v>
      </c>
      <c r="E1346" s="6" t="s">
        <v>322</v>
      </c>
      <c r="F1346" s="7">
        <v>4</v>
      </c>
      <c r="G1346" s="7">
        <v>4</v>
      </c>
      <c r="H1346" s="6" t="s">
        <v>31</v>
      </c>
      <c r="I1346" s="6" t="s">
        <v>34</v>
      </c>
      <c r="J1346" s="18">
        <v>18</v>
      </c>
      <c r="K1346" s="18">
        <v>29</v>
      </c>
      <c r="L1346" s="18">
        <v>101</v>
      </c>
      <c r="M1346" s="18">
        <v>4864.2929999999997</v>
      </c>
      <c r="N1346" s="18">
        <v>34</v>
      </c>
      <c r="O1346" s="18">
        <v>270.23849999999999</v>
      </c>
      <c r="P1346" s="21">
        <v>1.6111111111111112</v>
      </c>
      <c r="Q1346" s="21">
        <v>3.4827586206896552</v>
      </c>
      <c r="R1346" s="18">
        <v>1156.2929999999997</v>
      </c>
      <c r="S1346" s="24">
        <v>0.23771039285668025</v>
      </c>
      <c r="T1346" s="18">
        <v>605.29299999999967</v>
      </c>
      <c r="U1346" s="24">
        <v>0.12443596633673171</v>
      </c>
      <c r="V1346" s="12" cm="1">
        <f t="array" ref="V1346">SUMPRODUCT((B1346=$B:$B)*(M1346&lt;$M:$M))+1</f>
        <v>405</v>
      </c>
    </row>
    <row r="1347" spans="1:22" x14ac:dyDescent="0.2">
      <c r="A1347" s="14" t="str">
        <f t="shared" si="21"/>
        <v>2024Kim Pearson35</v>
      </c>
      <c r="B1347" s="5">
        <v>2024</v>
      </c>
      <c r="C1347" s="6" t="s">
        <v>297</v>
      </c>
      <c r="D1347" s="6">
        <v>398755</v>
      </c>
      <c r="E1347" s="6" t="s">
        <v>332</v>
      </c>
      <c r="F1347" s="7">
        <v>4</v>
      </c>
      <c r="G1347" s="7">
        <v>4</v>
      </c>
      <c r="H1347" s="6" t="s">
        <v>31</v>
      </c>
      <c r="I1347" s="6" t="s">
        <v>34</v>
      </c>
      <c r="J1347" s="18">
        <v>22</v>
      </c>
      <c r="K1347" s="18">
        <v>40</v>
      </c>
      <c r="L1347" s="18">
        <v>89</v>
      </c>
      <c r="M1347" s="18">
        <v>4829.1192000000001</v>
      </c>
      <c r="N1347" s="18">
        <v>35</v>
      </c>
      <c r="O1347" s="18">
        <v>219.50541818181819</v>
      </c>
      <c r="P1347" s="21">
        <v>1.8181818181818181</v>
      </c>
      <c r="Q1347" s="21">
        <v>2.2250000000000001</v>
      </c>
      <c r="R1347" s="18">
        <v>1132.1192000000001</v>
      </c>
      <c r="S1347" s="24">
        <v>0.23443596090980734</v>
      </c>
      <c r="T1347" s="18">
        <v>454.11920000000009</v>
      </c>
      <c r="U1347" s="24">
        <v>9.4037687038249149E-2</v>
      </c>
      <c r="V1347" s="12" cm="1">
        <f t="array" ref="V1347">SUMPRODUCT((B1347=$B:$B)*(M1347&lt;$M:$M))+1</f>
        <v>407</v>
      </c>
    </row>
    <row r="1348" spans="1:22" x14ac:dyDescent="0.2">
      <c r="A1348" s="14" t="str">
        <f t="shared" si="21"/>
        <v>2024Kim Pearson36</v>
      </c>
      <c r="B1348" s="5">
        <v>2024</v>
      </c>
      <c r="C1348" s="6" t="s">
        <v>297</v>
      </c>
      <c r="D1348" s="6">
        <v>478552</v>
      </c>
      <c r="E1348" s="6" t="s">
        <v>329</v>
      </c>
      <c r="F1348" s="7">
        <v>4</v>
      </c>
      <c r="G1348" s="7">
        <v>4</v>
      </c>
      <c r="H1348" s="6" t="s">
        <v>31</v>
      </c>
      <c r="I1348" s="6" t="s">
        <v>34</v>
      </c>
      <c r="J1348" s="18">
        <v>11</v>
      </c>
      <c r="K1348" s="18">
        <v>20</v>
      </c>
      <c r="L1348" s="18">
        <v>83</v>
      </c>
      <c r="M1348" s="18">
        <v>4406.5223999999998</v>
      </c>
      <c r="N1348" s="18">
        <v>36</v>
      </c>
      <c r="O1348" s="18">
        <v>400.59294545454543</v>
      </c>
      <c r="P1348" s="21">
        <v>1.8181818181818181</v>
      </c>
      <c r="Q1348" s="21">
        <v>4.1500000000000004</v>
      </c>
      <c r="R1348" s="18">
        <v>952.52239999999983</v>
      </c>
      <c r="S1348" s="24">
        <v>0.21616193304724829</v>
      </c>
      <c r="T1348" s="18">
        <v>613.52239999999983</v>
      </c>
      <c r="U1348" s="24">
        <v>0.13923051883271939</v>
      </c>
      <c r="V1348" s="12" cm="1">
        <f t="array" ref="V1348">SUMPRODUCT((B1348=$B:$B)*(M1348&lt;$M:$M))+1</f>
        <v>416</v>
      </c>
    </row>
    <row r="1349" spans="1:22" x14ac:dyDescent="0.2">
      <c r="A1349" s="14" t="str">
        <f t="shared" si="21"/>
        <v>2024Kim Pearson37</v>
      </c>
      <c r="B1349" s="5">
        <v>2024</v>
      </c>
      <c r="C1349" s="6" t="s">
        <v>297</v>
      </c>
      <c r="D1349" s="6">
        <v>733583</v>
      </c>
      <c r="E1349" s="6" t="s">
        <v>313</v>
      </c>
      <c r="F1349" s="7">
        <v>4</v>
      </c>
      <c r="G1349" s="7">
        <v>4</v>
      </c>
      <c r="H1349" s="6" t="s">
        <v>31</v>
      </c>
      <c r="I1349" s="6" t="s">
        <v>34</v>
      </c>
      <c r="J1349" s="18">
        <v>43</v>
      </c>
      <c r="K1349" s="18">
        <v>43</v>
      </c>
      <c r="L1349" s="18">
        <v>88</v>
      </c>
      <c r="M1349" s="18">
        <v>4212.8959999999997</v>
      </c>
      <c r="N1349" s="18">
        <v>37</v>
      </c>
      <c r="O1349" s="18">
        <v>97.974325581395348</v>
      </c>
      <c r="P1349" s="21">
        <v>1</v>
      </c>
      <c r="Q1349" s="21">
        <v>2.0465116279069768</v>
      </c>
      <c r="R1349" s="18">
        <v>1379.3959999999997</v>
      </c>
      <c r="S1349" s="24">
        <v>0.32742227674264918</v>
      </c>
      <c r="T1349" s="18">
        <v>89.395999999999731</v>
      </c>
      <c r="U1349" s="24">
        <v>2.1219607604839933E-2</v>
      </c>
      <c r="V1349" s="12" cm="1">
        <f t="array" ref="V1349">SUMPRODUCT((B1349=$B:$B)*(M1349&lt;$M:$M))+1</f>
        <v>422</v>
      </c>
    </row>
    <row r="1350" spans="1:22" x14ac:dyDescent="0.2">
      <c r="A1350" s="14" t="str">
        <f t="shared" si="21"/>
        <v>2024Kim Pearson38</v>
      </c>
      <c r="B1350" s="5">
        <v>2024</v>
      </c>
      <c r="C1350" s="6" t="s">
        <v>297</v>
      </c>
      <c r="D1350" s="6">
        <v>270575</v>
      </c>
      <c r="E1350" s="6" t="s">
        <v>317</v>
      </c>
      <c r="F1350" s="7">
        <v>4</v>
      </c>
      <c r="G1350" s="7">
        <v>4</v>
      </c>
      <c r="H1350" s="6" t="s">
        <v>31</v>
      </c>
      <c r="I1350" s="6" t="s">
        <v>34</v>
      </c>
      <c r="J1350" s="18">
        <v>37</v>
      </c>
      <c r="K1350" s="18">
        <v>37</v>
      </c>
      <c r="L1350" s="18">
        <v>91</v>
      </c>
      <c r="M1350" s="18">
        <v>3666.663</v>
      </c>
      <c r="N1350" s="18">
        <v>38</v>
      </c>
      <c r="O1350" s="18">
        <v>99.099000000000004</v>
      </c>
      <c r="P1350" s="21">
        <v>1</v>
      </c>
      <c r="Q1350" s="21">
        <v>2.4594594594594597</v>
      </c>
      <c r="R1350" s="18">
        <v>592.41300000000001</v>
      </c>
      <c r="S1350" s="24">
        <v>0.1615673433855252</v>
      </c>
      <c r="T1350" s="18">
        <v>-517.58699999999999</v>
      </c>
      <c r="U1350" s="24">
        <v>-0.14116023206932299</v>
      </c>
      <c r="V1350" s="12" cm="1">
        <f t="array" ref="V1350">SUMPRODUCT((B1350=$B:$B)*(M1350&lt;$M:$M))+1</f>
        <v>434</v>
      </c>
    </row>
    <row r="1351" spans="1:22" x14ac:dyDescent="0.2">
      <c r="A1351" s="14" t="str">
        <f t="shared" si="21"/>
        <v>2024Kim Pearson39</v>
      </c>
      <c r="B1351" s="5">
        <v>2024</v>
      </c>
      <c r="C1351" s="6" t="s">
        <v>297</v>
      </c>
      <c r="D1351" s="6">
        <v>310640</v>
      </c>
      <c r="E1351" s="6" t="s">
        <v>326</v>
      </c>
      <c r="F1351" s="7">
        <v>4</v>
      </c>
      <c r="G1351" s="7">
        <v>4</v>
      </c>
      <c r="H1351" s="6" t="s">
        <v>31</v>
      </c>
      <c r="I1351" s="6" t="s">
        <v>34</v>
      </c>
      <c r="J1351" s="18">
        <v>19</v>
      </c>
      <c r="K1351" s="18">
        <v>19</v>
      </c>
      <c r="L1351" s="18">
        <v>66</v>
      </c>
      <c r="M1351" s="18">
        <v>3217.0720000000001</v>
      </c>
      <c r="N1351" s="18">
        <v>39</v>
      </c>
      <c r="O1351" s="18">
        <v>169.31957894736843</v>
      </c>
      <c r="P1351" s="21">
        <v>1</v>
      </c>
      <c r="Q1351" s="21">
        <v>3.4736842105263159</v>
      </c>
      <c r="R1351" s="18">
        <v>848.82200000000012</v>
      </c>
      <c r="S1351" s="24">
        <v>0.2638492393082903</v>
      </c>
      <c r="T1351" s="18">
        <v>278.82200000000012</v>
      </c>
      <c r="U1351" s="24">
        <v>8.6669493253492644E-2</v>
      </c>
      <c r="V1351" s="12" cm="1">
        <f t="array" ref="V1351">SUMPRODUCT((B1351=$B:$B)*(M1351&lt;$M:$M))+1</f>
        <v>445</v>
      </c>
    </row>
    <row r="1352" spans="1:22" x14ac:dyDescent="0.2">
      <c r="A1352" s="14" t="str">
        <f t="shared" si="21"/>
        <v>2024Kim Pearson40</v>
      </c>
      <c r="B1352" s="5">
        <v>2024</v>
      </c>
      <c r="C1352" s="6" t="s">
        <v>297</v>
      </c>
      <c r="D1352" s="6">
        <v>736536</v>
      </c>
      <c r="E1352" s="6" t="s">
        <v>316</v>
      </c>
      <c r="F1352" s="7">
        <v>4</v>
      </c>
      <c r="G1352" s="7">
        <v>4</v>
      </c>
      <c r="H1352" s="6" t="s">
        <v>31</v>
      </c>
      <c r="I1352" s="6" t="s">
        <v>34</v>
      </c>
      <c r="J1352" s="18">
        <v>3</v>
      </c>
      <c r="K1352" s="18">
        <v>19</v>
      </c>
      <c r="L1352" s="18">
        <v>44</v>
      </c>
      <c r="M1352" s="18">
        <v>1831.5</v>
      </c>
      <c r="N1352" s="18">
        <v>40</v>
      </c>
      <c r="O1352" s="18">
        <v>610.5</v>
      </c>
      <c r="P1352" s="21">
        <v>6.333333333333333</v>
      </c>
      <c r="Q1352" s="21">
        <v>2.3157894736842106</v>
      </c>
      <c r="R1352" s="18">
        <v>0</v>
      </c>
      <c r="S1352" s="24">
        <v>0</v>
      </c>
      <c r="T1352" s="18">
        <v>-104.56</v>
      </c>
      <c r="U1352" s="24">
        <v>-5.7089817089817092E-2</v>
      </c>
      <c r="V1352" s="12" cm="1">
        <f t="array" ref="V1352">SUMPRODUCT((B1352=$B:$B)*(M1352&lt;$M:$M))+1</f>
        <v>483</v>
      </c>
    </row>
    <row r="1353" spans="1:22" x14ac:dyDescent="0.2">
      <c r="A1353" s="14" t="str">
        <f t="shared" si="21"/>
        <v>2024Kim Pearson41</v>
      </c>
      <c r="B1353" s="5">
        <v>2024</v>
      </c>
      <c r="C1353" s="6" t="s">
        <v>297</v>
      </c>
      <c r="D1353" s="6">
        <v>249077</v>
      </c>
      <c r="E1353" s="6" t="s">
        <v>24</v>
      </c>
      <c r="F1353" s="7">
        <v>4</v>
      </c>
      <c r="G1353" s="7">
        <v>4</v>
      </c>
      <c r="H1353" s="6" t="s">
        <v>22</v>
      </c>
      <c r="I1353" s="6" t="s">
        <v>34</v>
      </c>
      <c r="J1353" s="18">
        <v>10</v>
      </c>
      <c r="K1353" s="18">
        <v>24</v>
      </c>
      <c r="L1353" s="18">
        <v>42</v>
      </c>
      <c r="M1353" s="18">
        <v>1728.24</v>
      </c>
      <c r="N1353" s="18">
        <v>41</v>
      </c>
      <c r="O1353" s="18">
        <v>172.82400000000001</v>
      </c>
      <c r="P1353" s="21">
        <v>2.4</v>
      </c>
      <c r="Q1353" s="21">
        <v>1.75</v>
      </c>
      <c r="R1353" s="18">
        <v>212.24</v>
      </c>
      <c r="S1353" s="24">
        <v>0.12280701754385966</v>
      </c>
      <c r="T1353" s="18">
        <v>-101.75999999999999</v>
      </c>
      <c r="U1353" s="24">
        <v>-5.8880711012359387E-2</v>
      </c>
      <c r="V1353" s="12" cm="1">
        <f t="array" ref="V1353">SUMPRODUCT((B1353=$B:$B)*(M1353&lt;$M:$M))+1</f>
        <v>485</v>
      </c>
    </row>
    <row r="1354" spans="1:22" x14ac:dyDescent="0.2">
      <c r="A1354" s="14" t="str">
        <f t="shared" si="21"/>
        <v>2024Kim Pearson42</v>
      </c>
      <c r="B1354" s="5">
        <v>2024</v>
      </c>
      <c r="C1354" s="6" t="s">
        <v>297</v>
      </c>
      <c r="D1354" s="6">
        <v>466846</v>
      </c>
      <c r="E1354" s="6" t="s">
        <v>331</v>
      </c>
      <c r="F1354" s="7">
        <v>4</v>
      </c>
      <c r="G1354" s="7">
        <v>4</v>
      </c>
      <c r="H1354" s="6" t="s">
        <v>31</v>
      </c>
      <c r="I1354" s="6" t="s">
        <v>34</v>
      </c>
      <c r="J1354" s="18">
        <v>7</v>
      </c>
      <c r="K1354" s="18">
        <v>10</v>
      </c>
      <c r="L1354" s="18">
        <v>37</v>
      </c>
      <c r="M1354" s="18">
        <v>1629.9462000000001</v>
      </c>
      <c r="N1354" s="18">
        <v>42</v>
      </c>
      <c r="O1354" s="18">
        <v>232.84945714285715</v>
      </c>
      <c r="P1354" s="21">
        <v>1.4285714285714286</v>
      </c>
      <c r="Q1354" s="21">
        <v>3.7</v>
      </c>
      <c r="R1354" s="18">
        <v>558.19620000000009</v>
      </c>
      <c r="S1354" s="24">
        <v>0.34246295982039165</v>
      </c>
      <c r="T1354" s="18">
        <v>345.19620000000009</v>
      </c>
      <c r="U1354" s="24">
        <v>0.21178379998063745</v>
      </c>
      <c r="V1354" s="12" cm="1">
        <f t="array" ref="V1354">SUMPRODUCT((B1354=$B:$B)*(M1354&lt;$M:$M))+1</f>
        <v>488</v>
      </c>
    </row>
    <row r="1355" spans="1:22" x14ac:dyDescent="0.2">
      <c r="A1355" s="14" t="str">
        <f t="shared" si="21"/>
        <v>2024Kim Pearson43</v>
      </c>
      <c r="B1355" s="5">
        <v>2024</v>
      </c>
      <c r="C1355" s="6" t="s">
        <v>297</v>
      </c>
      <c r="D1355" s="6">
        <v>762662</v>
      </c>
      <c r="E1355" s="6" t="s">
        <v>330</v>
      </c>
      <c r="F1355" s="7">
        <v>4</v>
      </c>
      <c r="G1355" s="7">
        <v>4</v>
      </c>
      <c r="H1355" s="6" t="s">
        <v>31</v>
      </c>
      <c r="I1355" s="6" t="s">
        <v>34</v>
      </c>
      <c r="J1355" s="18">
        <v>8</v>
      </c>
      <c r="K1355" s="18">
        <v>15</v>
      </c>
      <c r="L1355" s="18">
        <v>24</v>
      </c>
      <c r="M1355" s="18">
        <v>1024.6079999999999</v>
      </c>
      <c r="N1355" s="18">
        <v>43</v>
      </c>
      <c r="O1355" s="18">
        <v>128.07599999999999</v>
      </c>
      <c r="P1355" s="21">
        <v>1.875</v>
      </c>
      <c r="Q1355" s="21">
        <v>1.6</v>
      </c>
      <c r="R1355" s="18">
        <v>318.60799999999995</v>
      </c>
      <c r="S1355" s="24">
        <v>0.31095599487804115</v>
      </c>
      <c r="T1355" s="18">
        <v>71.607999999999947</v>
      </c>
      <c r="U1355" s="24">
        <v>6.9888191386364304E-2</v>
      </c>
      <c r="V1355" s="12" cm="1">
        <f t="array" ref="V1355">SUMPRODUCT((B1355=$B:$B)*(M1355&lt;$M:$M))+1</f>
        <v>509</v>
      </c>
    </row>
    <row r="1356" spans="1:22" x14ac:dyDescent="0.2">
      <c r="A1356" s="14" t="str">
        <f t="shared" si="21"/>
        <v>2024Kim Pearson44</v>
      </c>
      <c r="B1356" s="5">
        <v>2024</v>
      </c>
      <c r="C1356" s="6" t="s">
        <v>297</v>
      </c>
      <c r="D1356" s="6">
        <v>196519</v>
      </c>
      <c r="E1356" s="6" t="s">
        <v>26</v>
      </c>
      <c r="F1356" s="7">
        <v>4</v>
      </c>
      <c r="G1356" s="7">
        <v>1</v>
      </c>
      <c r="H1356" s="6" t="s">
        <v>22</v>
      </c>
      <c r="I1356" s="6" t="s">
        <v>34</v>
      </c>
      <c r="J1356" s="18">
        <v>8</v>
      </c>
      <c r="K1356" s="18">
        <v>8</v>
      </c>
      <c r="L1356" s="18">
        <v>41</v>
      </c>
      <c r="M1356" s="18">
        <v>713.11</v>
      </c>
      <c r="N1356" s="18">
        <v>44</v>
      </c>
      <c r="O1356" s="18">
        <v>89.138750000000002</v>
      </c>
      <c r="P1356" s="21">
        <v>1</v>
      </c>
      <c r="Q1356" s="21">
        <v>5.125</v>
      </c>
      <c r="R1356" s="18">
        <v>98.360000000000014</v>
      </c>
      <c r="S1356" s="24">
        <v>0.13793103448275865</v>
      </c>
      <c r="T1356" s="18">
        <v>-141.63999999999999</v>
      </c>
      <c r="U1356" s="24">
        <v>-0.19862293334829126</v>
      </c>
      <c r="V1356" s="12" cm="1">
        <f t="array" ref="V1356">SUMPRODUCT((B1356=$B:$B)*(M1356&lt;$M:$M))+1</f>
        <v>514</v>
      </c>
    </row>
    <row r="1357" spans="1:22" x14ac:dyDescent="0.2">
      <c r="A1357" s="14" t="str">
        <f t="shared" si="21"/>
        <v>2024Kurt Valentine1</v>
      </c>
      <c r="B1357" s="5">
        <v>2024</v>
      </c>
      <c r="C1357" s="6" t="s">
        <v>336</v>
      </c>
      <c r="D1357" s="6">
        <v>439017</v>
      </c>
      <c r="E1357" s="6" t="s">
        <v>453</v>
      </c>
      <c r="F1357" s="7">
        <v>2</v>
      </c>
      <c r="G1357" s="7">
        <v>3</v>
      </c>
      <c r="H1357" s="6" t="s">
        <v>22</v>
      </c>
      <c r="I1357" s="6" t="s">
        <v>25</v>
      </c>
      <c r="J1357" s="18">
        <v>103</v>
      </c>
      <c r="K1357" s="18">
        <v>581</v>
      </c>
      <c r="L1357" s="18">
        <v>3301</v>
      </c>
      <c r="M1357" s="18">
        <v>129303.30499999999</v>
      </c>
      <c r="N1357" s="18">
        <v>1</v>
      </c>
      <c r="O1357" s="18">
        <v>1255.3718932038835</v>
      </c>
      <c r="P1357" s="21">
        <v>5.6407766990291259</v>
      </c>
      <c r="Q1357" s="21">
        <v>5.6815834767641995</v>
      </c>
      <c r="R1357" s="18">
        <v>7319.054999999993</v>
      </c>
      <c r="S1357" s="24">
        <v>5.6603773584905606E-2</v>
      </c>
      <c r="T1357" s="18">
        <v>3501.2049999999931</v>
      </c>
      <c r="U1357" s="24">
        <v>2.7077459466329907E-2</v>
      </c>
      <c r="V1357" s="12" cm="1">
        <f t="array" ref="V1357">SUMPRODUCT((B1357=$B:$B)*(M1357&lt;$M:$M))+1</f>
        <v>38</v>
      </c>
    </row>
    <row r="1358" spans="1:22" x14ac:dyDescent="0.2">
      <c r="A1358" s="14" t="str">
        <f t="shared" si="21"/>
        <v>2024Kurt Valentine2</v>
      </c>
      <c r="B1358" s="5">
        <v>2024</v>
      </c>
      <c r="C1358" s="6" t="s">
        <v>336</v>
      </c>
      <c r="D1358" s="6">
        <v>688564</v>
      </c>
      <c r="E1358" s="6" t="s">
        <v>204</v>
      </c>
      <c r="F1358" s="7">
        <v>2</v>
      </c>
      <c r="G1358" s="7">
        <v>4</v>
      </c>
      <c r="H1358" s="6" t="s">
        <v>22</v>
      </c>
      <c r="I1358" s="6" t="s">
        <v>29</v>
      </c>
      <c r="J1358" s="18">
        <v>122</v>
      </c>
      <c r="K1358" s="18">
        <v>370</v>
      </c>
      <c r="L1358" s="18">
        <v>1546</v>
      </c>
      <c r="M1358" s="18">
        <v>69070.035000000003</v>
      </c>
      <c r="N1358" s="18">
        <v>2</v>
      </c>
      <c r="O1358" s="18">
        <v>566.14782786885246</v>
      </c>
      <c r="P1358" s="21">
        <v>3.0327868852459017</v>
      </c>
      <c r="Q1358" s="21">
        <v>4.1783783783783788</v>
      </c>
      <c r="R1358" s="18">
        <v>8482.2850000000035</v>
      </c>
      <c r="S1358" s="24">
        <v>0.1228070175438597</v>
      </c>
      <c r="T1358" s="18">
        <v>4297.8450000000039</v>
      </c>
      <c r="U1358" s="24">
        <v>6.2224450878011046E-2</v>
      </c>
      <c r="V1358" s="12" cm="1">
        <f t="array" ref="V1358">SUMPRODUCT((B1358=$B:$B)*(M1358&lt;$M:$M))+1</f>
        <v>97</v>
      </c>
    </row>
    <row r="1359" spans="1:22" x14ac:dyDescent="0.2">
      <c r="A1359" s="14" t="str">
        <f t="shared" si="21"/>
        <v>2024Kurt Valentine3</v>
      </c>
      <c r="B1359" s="5">
        <v>2024</v>
      </c>
      <c r="C1359" s="6" t="s">
        <v>336</v>
      </c>
      <c r="D1359" s="6">
        <v>903842</v>
      </c>
      <c r="E1359" s="6" t="s">
        <v>337</v>
      </c>
      <c r="F1359" s="7">
        <v>2</v>
      </c>
      <c r="G1359" s="7">
        <v>2</v>
      </c>
      <c r="H1359" s="6" t="s">
        <v>31</v>
      </c>
      <c r="I1359" s="6" t="s">
        <v>29</v>
      </c>
      <c r="J1359" s="18">
        <v>72</v>
      </c>
      <c r="K1359" s="18">
        <v>272</v>
      </c>
      <c r="L1359" s="18">
        <v>1218</v>
      </c>
      <c r="M1359" s="18">
        <v>57960.590400000001</v>
      </c>
      <c r="N1359" s="18">
        <v>3</v>
      </c>
      <c r="O1359" s="18">
        <v>805.00819999999999</v>
      </c>
      <c r="P1359" s="21">
        <v>3.7777777777777777</v>
      </c>
      <c r="Q1359" s="21">
        <v>4.4779411764705879</v>
      </c>
      <c r="R1359" s="18">
        <v>13526.590400000001</v>
      </c>
      <c r="S1359" s="24">
        <v>0.23337564898234717</v>
      </c>
      <c r="T1359" s="18">
        <v>11001.090400000001</v>
      </c>
      <c r="U1359" s="24">
        <v>0.18980293892934536</v>
      </c>
      <c r="V1359" s="12" cm="1">
        <f t="array" ref="V1359">SUMPRODUCT((B1359=$B:$B)*(M1359&lt;$M:$M))+1</f>
        <v>122</v>
      </c>
    </row>
    <row r="1360" spans="1:22" x14ac:dyDescent="0.2">
      <c r="A1360" s="14" t="str">
        <f t="shared" si="21"/>
        <v>2024Kurt Valentine4</v>
      </c>
      <c r="B1360" s="5">
        <v>2024</v>
      </c>
      <c r="C1360" s="6" t="s">
        <v>336</v>
      </c>
      <c r="D1360" s="6">
        <v>221841</v>
      </c>
      <c r="E1360" s="6" t="s">
        <v>338</v>
      </c>
      <c r="F1360" s="7">
        <v>2</v>
      </c>
      <c r="G1360" s="7">
        <v>2</v>
      </c>
      <c r="H1360" s="6" t="s">
        <v>31</v>
      </c>
      <c r="I1360" s="6" t="s">
        <v>29</v>
      </c>
      <c r="J1360" s="18">
        <v>126</v>
      </c>
      <c r="K1360" s="18">
        <v>374</v>
      </c>
      <c r="L1360" s="18">
        <v>1106</v>
      </c>
      <c r="M1360" s="18">
        <v>51954.3</v>
      </c>
      <c r="N1360" s="18">
        <v>4</v>
      </c>
      <c r="O1360" s="18">
        <v>412.33571428571429</v>
      </c>
      <c r="P1360" s="21">
        <v>2.9682539682539684</v>
      </c>
      <c r="Q1360" s="21">
        <v>2.9572192513368982</v>
      </c>
      <c r="R1360" s="18">
        <v>8659.0500000000029</v>
      </c>
      <c r="S1360" s="24">
        <v>0.16666666666666671</v>
      </c>
      <c r="T1360" s="18">
        <v>4350.7700000000032</v>
      </c>
      <c r="U1360" s="24">
        <v>8.3742250400833093E-2</v>
      </c>
      <c r="V1360" s="12" cm="1">
        <f t="array" ref="V1360">SUMPRODUCT((B1360=$B:$B)*(M1360&lt;$M:$M))+1</f>
        <v>134</v>
      </c>
    </row>
    <row r="1361" spans="1:22" x14ac:dyDescent="0.2">
      <c r="A1361" s="14" t="str">
        <f t="shared" si="21"/>
        <v>2024Kurt Valentine5</v>
      </c>
      <c r="B1361" s="5">
        <v>2024</v>
      </c>
      <c r="C1361" s="6" t="s">
        <v>336</v>
      </c>
      <c r="D1361" s="6">
        <v>947664</v>
      </c>
      <c r="E1361" s="6" t="s">
        <v>339</v>
      </c>
      <c r="F1361" s="7">
        <v>2</v>
      </c>
      <c r="G1361" s="7">
        <v>2</v>
      </c>
      <c r="H1361" s="6" t="s">
        <v>31</v>
      </c>
      <c r="I1361" s="6" t="s">
        <v>29</v>
      </c>
      <c r="J1361" s="18">
        <v>65</v>
      </c>
      <c r="K1361" s="18">
        <v>251</v>
      </c>
      <c r="L1361" s="18">
        <v>1027</v>
      </c>
      <c r="M1361" s="18">
        <v>46636.936399999999</v>
      </c>
      <c r="N1361" s="18">
        <v>5</v>
      </c>
      <c r="O1361" s="18">
        <v>717.49132923076922</v>
      </c>
      <c r="P1361" s="21">
        <v>3.8615384615384616</v>
      </c>
      <c r="Q1361" s="21">
        <v>4.0916334661354581</v>
      </c>
      <c r="R1361" s="18">
        <v>9043.6863999999987</v>
      </c>
      <c r="S1361" s="24">
        <v>0.1939168199736207</v>
      </c>
      <c r="T1361" s="18">
        <v>6753.156399999998</v>
      </c>
      <c r="U1361" s="24">
        <v>0.14480274480465227</v>
      </c>
      <c r="V1361" s="12" cm="1">
        <f t="array" ref="V1361">SUMPRODUCT((B1361=$B:$B)*(M1361&lt;$M:$M))+1</f>
        <v>145</v>
      </c>
    </row>
    <row r="1362" spans="1:22" x14ac:dyDescent="0.2">
      <c r="A1362" s="14" t="str">
        <f t="shared" si="21"/>
        <v>2024Kurt Valentine6</v>
      </c>
      <c r="B1362" s="5">
        <v>2024</v>
      </c>
      <c r="C1362" s="6" t="s">
        <v>336</v>
      </c>
      <c r="D1362" s="6">
        <v>925350</v>
      </c>
      <c r="E1362" s="6" t="s">
        <v>233</v>
      </c>
      <c r="F1362" s="7">
        <v>2</v>
      </c>
      <c r="G1362" s="7">
        <v>2</v>
      </c>
      <c r="H1362" s="6" t="s">
        <v>22</v>
      </c>
      <c r="I1362" s="6" t="s">
        <v>29</v>
      </c>
      <c r="J1362" s="18">
        <v>82</v>
      </c>
      <c r="K1362" s="18">
        <v>204</v>
      </c>
      <c r="L1362" s="18">
        <v>602</v>
      </c>
      <c r="M1362" s="18">
        <v>30275.4</v>
      </c>
      <c r="N1362" s="18">
        <v>6</v>
      </c>
      <c r="O1362" s="18">
        <v>369.21219512195125</v>
      </c>
      <c r="P1362" s="21">
        <v>2.4878048780487805</v>
      </c>
      <c r="Q1362" s="21">
        <v>2.9509803921568629</v>
      </c>
      <c r="R1362" s="18">
        <v>5045.9000000000015</v>
      </c>
      <c r="S1362" s="24">
        <v>0.16666666666666671</v>
      </c>
      <c r="T1362" s="18">
        <v>2282.9200000000014</v>
      </c>
      <c r="U1362" s="24">
        <v>7.5405114383294738E-2</v>
      </c>
      <c r="V1362" s="12" cm="1">
        <f t="array" ref="V1362">SUMPRODUCT((B1362=$B:$B)*(M1362&lt;$M:$M))+1</f>
        <v>189</v>
      </c>
    </row>
    <row r="1363" spans="1:22" x14ac:dyDescent="0.2">
      <c r="A1363" s="14" t="str">
        <f t="shared" si="21"/>
        <v>2024Kurt Valentine7</v>
      </c>
      <c r="B1363" s="5">
        <v>2024</v>
      </c>
      <c r="C1363" s="6" t="s">
        <v>336</v>
      </c>
      <c r="D1363" s="6">
        <v>782190</v>
      </c>
      <c r="E1363" s="6" t="s">
        <v>235</v>
      </c>
      <c r="F1363" s="7">
        <v>2</v>
      </c>
      <c r="G1363" s="7">
        <v>2</v>
      </c>
      <c r="H1363" s="6" t="s">
        <v>22</v>
      </c>
      <c r="I1363" s="6" t="s">
        <v>29</v>
      </c>
      <c r="J1363" s="18">
        <v>42</v>
      </c>
      <c r="K1363" s="18">
        <v>104</v>
      </c>
      <c r="L1363" s="18">
        <v>433</v>
      </c>
      <c r="M1363" s="18">
        <v>21112.5</v>
      </c>
      <c r="N1363" s="18">
        <v>7</v>
      </c>
      <c r="O1363" s="18">
        <v>502.67857142857144</v>
      </c>
      <c r="P1363" s="21">
        <v>2.4761904761904763</v>
      </c>
      <c r="Q1363" s="21">
        <v>4.1634615384615383</v>
      </c>
      <c r="R1363" s="18">
        <v>3518.75</v>
      </c>
      <c r="S1363" s="24">
        <v>0.16666666666666666</v>
      </c>
      <c r="T1363" s="18">
        <v>2102.35</v>
      </c>
      <c r="U1363" s="24">
        <v>9.9578448786264054E-2</v>
      </c>
      <c r="V1363" s="12" cm="1">
        <f t="array" ref="V1363">SUMPRODUCT((B1363=$B:$B)*(M1363&lt;$M:$M))+1</f>
        <v>212</v>
      </c>
    </row>
    <row r="1364" spans="1:22" x14ac:dyDescent="0.2">
      <c r="A1364" s="14" t="str">
        <f t="shared" si="21"/>
        <v>2024Kurt Valentine8</v>
      </c>
      <c r="B1364" s="5">
        <v>2024</v>
      </c>
      <c r="C1364" s="6" t="s">
        <v>336</v>
      </c>
      <c r="D1364" s="6">
        <v>309059</v>
      </c>
      <c r="E1364" s="6" t="s">
        <v>340</v>
      </c>
      <c r="F1364" s="7">
        <v>2</v>
      </c>
      <c r="G1364" s="7">
        <v>2</v>
      </c>
      <c r="H1364" s="6" t="s">
        <v>31</v>
      </c>
      <c r="I1364" s="6" t="s">
        <v>29</v>
      </c>
      <c r="J1364" s="18">
        <v>56</v>
      </c>
      <c r="K1364" s="18">
        <v>101</v>
      </c>
      <c r="L1364" s="18">
        <v>330</v>
      </c>
      <c r="M1364" s="18">
        <v>18720.59</v>
      </c>
      <c r="N1364" s="18">
        <v>8</v>
      </c>
      <c r="O1364" s="18">
        <v>334.29624999999999</v>
      </c>
      <c r="P1364" s="21">
        <v>1.8035714285714286</v>
      </c>
      <c r="Q1364" s="21">
        <v>3.2673267326732671</v>
      </c>
      <c r="R1364" s="18">
        <v>3218.59</v>
      </c>
      <c r="S1364" s="24">
        <v>0.17192780783084294</v>
      </c>
      <c r="T1364" s="18">
        <v>1371.4900000000002</v>
      </c>
      <c r="U1364" s="24">
        <v>7.3261045725588794E-2</v>
      </c>
      <c r="V1364" s="12" cm="1">
        <f t="array" ref="V1364">SUMPRODUCT((B1364=$B:$B)*(M1364&lt;$M:$M))+1</f>
        <v>225</v>
      </c>
    </row>
    <row r="1365" spans="1:22" x14ac:dyDescent="0.2">
      <c r="A1365" s="14" t="str">
        <f t="shared" si="21"/>
        <v>2024Kurt Valentine9</v>
      </c>
      <c r="B1365" s="5">
        <v>2024</v>
      </c>
      <c r="C1365" s="6" t="s">
        <v>336</v>
      </c>
      <c r="D1365" s="6">
        <v>613934</v>
      </c>
      <c r="E1365" s="6" t="s">
        <v>341</v>
      </c>
      <c r="F1365" s="7">
        <v>2</v>
      </c>
      <c r="G1365" s="7">
        <v>2</v>
      </c>
      <c r="H1365" s="6" t="s">
        <v>31</v>
      </c>
      <c r="I1365" s="6" t="s">
        <v>29</v>
      </c>
      <c r="J1365" s="18">
        <v>35</v>
      </c>
      <c r="K1365" s="18">
        <v>89</v>
      </c>
      <c r="L1365" s="18">
        <v>326</v>
      </c>
      <c r="M1365" s="18">
        <v>16541.400000000001</v>
      </c>
      <c r="N1365" s="18">
        <v>9</v>
      </c>
      <c r="O1365" s="18">
        <v>472.61142857142863</v>
      </c>
      <c r="P1365" s="21">
        <v>2.5428571428571427</v>
      </c>
      <c r="Q1365" s="21">
        <v>3.6629213483146068</v>
      </c>
      <c r="R1365" s="18">
        <v>2756.9000000000015</v>
      </c>
      <c r="S1365" s="24">
        <v>0.16666666666666674</v>
      </c>
      <c r="T1365" s="18">
        <v>1574.0000000000014</v>
      </c>
      <c r="U1365" s="24">
        <v>9.5155186380838461E-2</v>
      </c>
      <c r="V1365" s="12" cm="1">
        <f t="array" ref="V1365">SUMPRODUCT((B1365=$B:$B)*(M1365&lt;$M:$M))+1</f>
        <v>239</v>
      </c>
    </row>
    <row r="1366" spans="1:22" x14ac:dyDescent="0.2">
      <c r="A1366" s="14" t="str">
        <f t="shared" si="21"/>
        <v>2024Kurt Valentine10</v>
      </c>
      <c r="B1366" s="5">
        <v>2024</v>
      </c>
      <c r="C1366" s="6" t="s">
        <v>336</v>
      </c>
      <c r="D1366" s="6">
        <v>650722</v>
      </c>
      <c r="E1366" s="6" t="s">
        <v>343</v>
      </c>
      <c r="F1366" s="7">
        <v>2</v>
      </c>
      <c r="G1366" s="7">
        <v>2</v>
      </c>
      <c r="H1366" s="6" t="s">
        <v>31</v>
      </c>
      <c r="I1366" s="6" t="s">
        <v>34</v>
      </c>
      <c r="J1366" s="18">
        <v>28</v>
      </c>
      <c r="K1366" s="18">
        <v>92</v>
      </c>
      <c r="L1366" s="18">
        <v>182</v>
      </c>
      <c r="M1366" s="18">
        <v>7953.9696000000004</v>
      </c>
      <c r="N1366" s="18">
        <v>10</v>
      </c>
      <c r="O1366" s="18">
        <v>284.07034285714286</v>
      </c>
      <c r="P1366" s="21">
        <v>3.2857142857142856</v>
      </c>
      <c r="Q1366" s="21">
        <v>1.9782608695652173</v>
      </c>
      <c r="R1366" s="18">
        <v>1936.7196000000004</v>
      </c>
      <c r="S1366" s="24">
        <v>0.24349094821785594</v>
      </c>
      <c r="T1366" s="18">
        <v>969.7996000000004</v>
      </c>
      <c r="U1366" s="24">
        <v>0.12192649064185515</v>
      </c>
      <c r="V1366" s="12" cm="1">
        <f t="array" ref="V1366">SUMPRODUCT((B1366=$B:$B)*(M1366&lt;$M:$M))+1</f>
        <v>346</v>
      </c>
    </row>
    <row r="1367" spans="1:22" x14ac:dyDescent="0.2">
      <c r="A1367" s="14" t="str">
        <f t="shared" si="21"/>
        <v>2024Kurt Valentine11</v>
      </c>
      <c r="B1367" s="5">
        <v>2024</v>
      </c>
      <c r="C1367" s="6" t="s">
        <v>336</v>
      </c>
      <c r="D1367" s="6">
        <v>784350</v>
      </c>
      <c r="E1367" s="6" t="s">
        <v>342</v>
      </c>
      <c r="F1367" s="7">
        <v>2</v>
      </c>
      <c r="G1367" s="7">
        <v>2</v>
      </c>
      <c r="H1367" s="6" t="s">
        <v>31</v>
      </c>
      <c r="I1367" s="6" t="s">
        <v>34</v>
      </c>
      <c r="J1367" s="18">
        <v>34</v>
      </c>
      <c r="K1367" s="18">
        <v>54</v>
      </c>
      <c r="L1367" s="18">
        <v>155</v>
      </c>
      <c r="M1367" s="18">
        <v>7439.1</v>
      </c>
      <c r="N1367" s="18">
        <v>11</v>
      </c>
      <c r="O1367" s="18">
        <v>218.79705882352943</v>
      </c>
      <c r="P1367" s="21">
        <v>1.588235294117647</v>
      </c>
      <c r="Q1367" s="21">
        <v>2.8703703703703702</v>
      </c>
      <c r="R1367" s="18">
        <v>1239.8500000000004</v>
      </c>
      <c r="S1367" s="24">
        <v>0.16666666666666671</v>
      </c>
      <c r="T1367" s="18">
        <v>126.45000000000027</v>
      </c>
      <c r="U1367" s="24">
        <v>1.6998023954510662E-2</v>
      </c>
      <c r="V1367" s="12" cm="1">
        <f t="array" ref="V1367">SUMPRODUCT((B1367=$B:$B)*(M1367&lt;$M:$M))+1</f>
        <v>361</v>
      </c>
    </row>
    <row r="1368" spans="1:22" x14ac:dyDescent="0.2">
      <c r="A1368" s="14" t="str">
        <f t="shared" si="21"/>
        <v>2024Malik Mann1</v>
      </c>
      <c r="B1368" s="5">
        <v>2024</v>
      </c>
      <c r="C1368" s="6" t="s">
        <v>344</v>
      </c>
      <c r="D1368" s="6">
        <v>552957</v>
      </c>
      <c r="E1368" s="6" t="s">
        <v>345</v>
      </c>
      <c r="F1368" s="7">
        <v>6</v>
      </c>
      <c r="G1368" s="7">
        <v>6</v>
      </c>
      <c r="H1368" s="6" t="s">
        <v>31</v>
      </c>
      <c r="I1368" s="6" t="s">
        <v>29</v>
      </c>
      <c r="J1368" s="18">
        <v>69</v>
      </c>
      <c r="K1368" s="18">
        <v>277</v>
      </c>
      <c r="L1368" s="18">
        <v>1363</v>
      </c>
      <c r="M1368" s="18">
        <v>63997.2</v>
      </c>
      <c r="N1368" s="18">
        <v>1</v>
      </c>
      <c r="O1368" s="18">
        <v>927.49565217391296</v>
      </c>
      <c r="P1368" s="21">
        <v>4.0144927536231885</v>
      </c>
      <c r="Q1368" s="21">
        <v>4.9205776173285196</v>
      </c>
      <c r="R1368" s="18">
        <v>10666.199999999997</v>
      </c>
      <c r="S1368" s="24">
        <v>0.16666666666666663</v>
      </c>
      <c r="T1368" s="18">
        <v>8226.489999999998</v>
      </c>
      <c r="U1368" s="24">
        <v>0.12854453007319067</v>
      </c>
      <c r="V1368" s="12" cm="1">
        <f t="array" ref="V1368">SUMPRODUCT((B1368=$B:$B)*(M1368&lt;$M:$M))+1</f>
        <v>107</v>
      </c>
    </row>
    <row r="1369" spans="1:22" x14ac:dyDescent="0.2">
      <c r="A1369" s="14" t="str">
        <f t="shared" si="21"/>
        <v>2024Malik Mann2</v>
      </c>
      <c r="B1369" s="5">
        <v>2024</v>
      </c>
      <c r="C1369" s="6" t="s">
        <v>344</v>
      </c>
      <c r="D1369" s="6">
        <v>713162</v>
      </c>
      <c r="E1369" s="6" t="s">
        <v>54</v>
      </c>
      <c r="F1369" s="7">
        <v>6</v>
      </c>
      <c r="G1369" s="7">
        <v>6</v>
      </c>
      <c r="H1369" s="6" t="s">
        <v>22</v>
      </c>
      <c r="I1369" s="6" t="s">
        <v>29</v>
      </c>
      <c r="J1369" s="18">
        <v>129</v>
      </c>
      <c r="K1369" s="18">
        <v>233</v>
      </c>
      <c r="L1369" s="18">
        <v>934</v>
      </c>
      <c r="M1369" s="18">
        <v>51095.728000000003</v>
      </c>
      <c r="N1369" s="18">
        <v>2</v>
      </c>
      <c r="O1369" s="18">
        <v>396.09091472868221</v>
      </c>
      <c r="P1369" s="21">
        <v>1.806201550387597</v>
      </c>
      <c r="Q1369" s="21">
        <v>4.0085836909871242</v>
      </c>
      <c r="R1369" s="18">
        <v>14301.978000000003</v>
      </c>
      <c r="S1369" s="24">
        <v>0.27990555296521075</v>
      </c>
      <c r="T1369" s="18">
        <v>10046.678000000013</v>
      </c>
      <c r="U1369" s="24">
        <v>0.1966246180111185</v>
      </c>
      <c r="V1369" s="12" cm="1">
        <f t="array" ref="V1369">SUMPRODUCT((B1369=$B:$B)*(M1369&lt;$M:$M))+1</f>
        <v>135</v>
      </c>
    </row>
    <row r="1370" spans="1:22" x14ac:dyDescent="0.2">
      <c r="A1370" s="14" t="str">
        <f t="shared" si="21"/>
        <v>2024Malik Mann3</v>
      </c>
      <c r="B1370" s="5">
        <v>2024</v>
      </c>
      <c r="C1370" s="6" t="s">
        <v>344</v>
      </c>
      <c r="D1370" s="6">
        <v>504704</v>
      </c>
      <c r="E1370" s="6" t="s">
        <v>348</v>
      </c>
      <c r="F1370" s="7">
        <v>6</v>
      </c>
      <c r="G1370" s="7">
        <v>6</v>
      </c>
      <c r="H1370" s="6" t="s">
        <v>31</v>
      </c>
      <c r="I1370" s="6" t="s">
        <v>29</v>
      </c>
      <c r="J1370" s="18">
        <v>92</v>
      </c>
      <c r="K1370" s="18">
        <v>275</v>
      </c>
      <c r="L1370" s="18">
        <v>1009</v>
      </c>
      <c r="M1370" s="18">
        <v>46847.7</v>
      </c>
      <c r="N1370" s="18">
        <v>3</v>
      </c>
      <c r="O1370" s="18">
        <v>509.21413043478259</v>
      </c>
      <c r="P1370" s="21">
        <v>2.9891304347826089</v>
      </c>
      <c r="Q1370" s="21">
        <v>3.669090909090909</v>
      </c>
      <c r="R1370" s="18">
        <v>7807.9499999999971</v>
      </c>
      <c r="S1370" s="24">
        <v>0.1666666666666666</v>
      </c>
      <c r="T1370" s="18">
        <v>4657.4399999999969</v>
      </c>
      <c r="U1370" s="24">
        <v>9.9416620239627496E-2</v>
      </c>
      <c r="V1370" s="12" cm="1">
        <f t="array" ref="V1370">SUMPRODUCT((B1370=$B:$B)*(M1370&lt;$M:$M))+1</f>
        <v>144</v>
      </c>
    </row>
    <row r="1371" spans="1:22" x14ac:dyDescent="0.2">
      <c r="A1371" s="14" t="str">
        <f t="shared" si="21"/>
        <v>2024Malik Mann4</v>
      </c>
      <c r="B1371" s="5">
        <v>2024</v>
      </c>
      <c r="C1371" s="6" t="s">
        <v>344</v>
      </c>
      <c r="D1371" s="6">
        <v>333866</v>
      </c>
      <c r="E1371" s="6" t="s">
        <v>83</v>
      </c>
      <c r="F1371" s="7">
        <v>6</v>
      </c>
      <c r="G1371" s="7">
        <v>3</v>
      </c>
      <c r="H1371" s="6" t="s">
        <v>22</v>
      </c>
      <c r="I1371" s="6" t="s">
        <v>29</v>
      </c>
      <c r="J1371" s="18">
        <v>40</v>
      </c>
      <c r="K1371" s="18">
        <v>231</v>
      </c>
      <c r="L1371" s="18">
        <v>1093</v>
      </c>
      <c r="M1371" s="18">
        <v>42216.62</v>
      </c>
      <c r="N1371" s="18">
        <v>4</v>
      </c>
      <c r="O1371" s="18">
        <v>1055.4155000000001</v>
      </c>
      <c r="P1371" s="21">
        <v>5.7750000000000004</v>
      </c>
      <c r="Q1371" s="21">
        <v>4.7316017316017316</v>
      </c>
      <c r="R1371" s="18">
        <v>2389.6200000000026</v>
      </c>
      <c r="S1371" s="24">
        <v>5.6603773584905717E-2</v>
      </c>
      <c r="T1371" s="18">
        <v>900.65000000000259</v>
      </c>
      <c r="U1371" s="24">
        <v>2.1334014897450401E-2</v>
      </c>
      <c r="V1371" s="12" cm="1">
        <f t="array" ref="V1371">SUMPRODUCT((B1371=$B:$B)*(M1371&lt;$M:$M))+1</f>
        <v>155</v>
      </c>
    </row>
    <row r="1372" spans="1:22" x14ac:dyDescent="0.2">
      <c r="A1372" s="14" t="str">
        <f t="shared" si="21"/>
        <v>2024Malik Mann5</v>
      </c>
      <c r="B1372" s="5">
        <v>2024</v>
      </c>
      <c r="C1372" s="6" t="s">
        <v>344</v>
      </c>
      <c r="D1372" s="6">
        <v>734174</v>
      </c>
      <c r="E1372" s="6" t="s">
        <v>346</v>
      </c>
      <c r="F1372" s="7">
        <v>6</v>
      </c>
      <c r="G1372" s="7">
        <v>6</v>
      </c>
      <c r="H1372" s="6" t="s">
        <v>31</v>
      </c>
      <c r="I1372" s="6" t="s">
        <v>29</v>
      </c>
      <c r="J1372" s="18">
        <v>64</v>
      </c>
      <c r="K1372" s="18">
        <v>124</v>
      </c>
      <c r="L1372" s="18">
        <v>697</v>
      </c>
      <c r="M1372" s="18">
        <v>39302.661599999999</v>
      </c>
      <c r="N1372" s="18">
        <v>5</v>
      </c>
      <c r="O1372" s="18">
        <v>614.10408749999999</v>
      </c>
      <c r="P1372" s="21">
        <v>1.9375</v>
      </c>
      <c r="Q1372" s="21">
        <v>5.620967741935484</v>
      </c>
      <c r="R1372" s="18">
        <v>7835.9115999999995</v>
      </c>
      <c r="S1372" s="24">
        <v>0.19937356100076437</v>
      </c>
      <c r="T1372" s="18">
        <v>5717.2215999999989</v>
      </c>
      <c r="U1372" s="24">
        <v>0.14546652484217504</v>
      </c>
      <c r="V1372" s="12" cm="1">
        <f t="array" ref="V1372">SUMPRODUCT((B1372=$B:$B)*(M1372&lt;$M:$M))+1</f>
        <v>160</v>
      </c>
    </row>
    <row r="1373" spans="1:22" x14ac:dyDescent="0.2">
      <c r="A1373" s="14" t="str">
        <f t="shared" si="21"/>
        <v>2024Malik Mann6</v>
      </c>
      <c r="B1373" s="5">
        <v>2024</v>
      </c>
      <c r="C1373" s="6" t="s">
        <v>344</v>
      </c>
      <c r="D1373" s="6">
        <v>461878</v>
      </c>
      <c r="E1373" s="6" t="s">
        <v>347</v>
      </c>
      <c r="F1373" s="7">
        <v>6</v>
      </c>
      <c r="G1373" s="7">
        <v>6</v>
      </c>
      <c r="H1373" s="6" t="s">
        <v>31</v>
      </c>
      <c r="I1373" s="6" t="s">
        <v>29</v>
      </c>
      <c r="J1373" s="18">
        <v>126</v>
      </c>
      <c r="K1373" s="18">
        <v>189</v>
      </c>
      <c r="L1373" s="18">
        <v>673</v>
      </c>
      <c r="M1373" s="18">
        <v>37068.674400000004</v>
      </c>
      <c r="N1373" s="18">
        <v>6</v>
      </c>
      <c r="O1373" s="18">
        <v>294.19582857142859</v>
      </c>
      <c r="P1373" s="21">
        <v>1.5</v>
      </c>
      <c r="Q1373" s="21">
        <v>3.5608465608465609</v>
      </c>
      <c r="R1373" s="18">
        <v>4994.1744000000035</v>
      </c>
      <c r="S1373" s="24">
        <v>0.13472762327859242</v>
      </c>
      <c r="T1373" s="18">
        <v>880.27440000001388</v>
      </c>
      <c r="U1373" s="24">
        <v>2.3747123797877537E-2</v>
      </c>
      <c r="V1373" s="12" cm="1">
        <f t="array" ref="V1373">SUMPRODUCT((B1373=$B:$B)*(M1373&lt;$M:$M))+1</f>
        <v>165</v>
      </c>
    </row>
    <row r="1374" spans="1:22" x14ac:dyDescent="0.2">
      <c r="A1374" s="14" t="str">
        <f t="shared" si="21"/>
        <v>2024Malik Mann7</v>
      </c>
      <c r="B1374" s="5">
        <v>2024</v>
      </c>
      <c r="C1374" s="6" t="s">
        <v>344</v>
      </c>
      <c r="D1374" s="6">
        <v>548541</v>
      </c>
      <c r="E1374" s="6" t="s">
        <v>195</v>
      </c>
      <c r="F1374" s="7">
        <v>6</v>
      </c>
      <c r="G1374" s="7">
        <v>6</v>
      </c>
      <c r="H1374" s="6" t="s">
        <v>22</v>
      </c>
      <c r="I1374" s="6" t="s">
        <v>29</v>
      </c>
      <c r="J1374" s="18">
        <v>53</v>
      </c>
      <c r="K1374" s="18">
        <v>127</v>
      </c>
      <c r="L1374" s="18">
        <v>704</v>
      </c>
      <c r="M1374" s="18">
        <v>28460.774399999998</v>
      </c>
      <c r="N1374" s="18">
        <v>7</v>
      </c>
      <c r="O1374" s="18">
        <v>536.99574339622643</v>
      </c>
      <c r="P1374" s="21">
        <v>2.3962264150943398</v>
      </c>
      <c r="Q1374" s="21">
        <v>5.5433070866141732</v>
      </c>
      <c r="R1374" s="18">
        <v>2537.5243999999984</v>
      </c>
      <c r="S1374" s="24">
        <v>8.9158656202973821E-2</v>
      </c>
      <c r="T1374" s="18">
        <v>754.82439999999838</v>
      </c>
      <c r="U1374" s="24">
        <v>2.6521569279576541E-2</v>
      </c>
      <c r="V1374" s="12" cm="1">
        <f t="array" ref="V1374">SUMPRODUCT((B1374=$B:$B)*(M1374&lt;$M:$M))+1</f>
        <v>192</v>
      </c>
    </row>
    <row r="1375" spans="1:22" x14ac:dyDescent="0.2">
      <c r="A1375" s="14" t="str">
        <f t="shared" si="21"/>
        <v>2024Malik Mann8</v>
      </c>
      <c r="B1375" s="5">
        <v>2024</v>
      </c>
      <c r="C1375" s="6" t="s">
        <v>344</v>
      </c>
      <c r="D1375" s="6">
        <v>228068</v>
      </c>
      <c r="E1375" s="6" t="s">
        <v>349</v>
      </c>
      <c r="F1375" s="7">
        <v>6</v>
      </c>
      <c r="G1375" s="7">
        <v>6</v>
      </c>
      <c r="H1375" s="6" t="s">
        <v>31</v>
      </c>
      <c r="I1375" s="6" t="s">
        <v>29</v>
      </c>
      <c r="J1375" s="18">
        <v>64</v>
      </c>
      <c r="K1375" s="18">
        <v>142</v>
      </c>
      <c r="L1375" s="18">
        <v>551</v>
      </c>
      <c r="M1375" s="18">
        <v>26719.343000000001</v>
      </c>
      <c r="N1375" s="18">
        <v>8</v>
      </c>
      <c r="O1375" s="18">
        <v>417.48973437500001</v>
      </c>
      <c r="P1375" s="21">
        <v>2.21875</v>
      </c>
      <c r="Q1375" s="21">
        <v>3.880281690140845</v>
      </c>
      <c r="R1375" s="18">
        <v>5812.0930000000008</v>
      </c>
      <c r="S1375" s="24">
        <v>0.2175237991443128</v>
      </c>
      <c r="T1375" s="18">
        <v>3673.603000000001</v>
      </c>
      <c r="U1375" s="24">
        <v>0.13748852282782556</v>
      </c>
      <c r="V1375" s="12" cm="1">
        <f t="array" ref="V1375">SUMPRODUCT((B1375=$B:$B)*(M1375&lt;$M:$M))+1</f>
        <v>194</v>
      </c>
    </row>
    <row r="1376" spans="1:22" x14ac:dyDescent="0.2">
      <c r="A1376" s="14" t="str">
        <f t="shared" si="21"/>
        <v>2024Malik Mann9</v>
      </c>
      <c r="B1376" s="5">
        <v>2024</v>
      </c>
      <c r="C1376" s="6" t="s">
        <v>344</v>
      </c>
      <c r="D1376" s="6">
        <v>294766</v>
      </c>
      <c r="E1376" s="6" t="s">
        <v>350</v>
      </c>
      <c r="F1376" s="7">
        <v>6</v>
      </c>
      <c r="G1376" s="7">
        <v>6</v>
      </c>
      <c r="H1376" s="6" t="s">
        <v>31</v>
      </c>
      <c r="I1376" s="6" t="s">
        <v>29</v>
      </c>
      <c r="J1376" s="18">
        <v>42</v>
      </c>
      <c r="K1376" s="18">
        <v>90</v>
      </c>
      <c r="L1376" s="18">
        <v>336</v>
      </c>
      <c r="M1376" s="18">
        <v>18627.599999999999</v>
      </c>
      <c r="N1376" s="18">
        <v>9</v>
      </c>
      <c r="O1376" s="18">
        <v>443.51428571428568</v>
      </c>
      <c r="P1376" s="21">
        <v>2.1428571428571428</v>
      </c>
      <c r="Q1376" s="21">
        <v>3.7333333333333334</v>
      </c>
      <c r="R1376" s="18">
        <v>3104.5999999999985</v>
      </c>
      <c r="S1376" s="24">
        <v>0.1666666666666666</v>
      </c>
      <c r="T1376" s="18">
        <v>1704.7399999999986</v>
      </c>
      <c r="U1376" s="24">
        <v>9.1516888917520176E-2</v>
      </c>
      <c r="V1376" s="12" cm="1">
        <f t="array" ref="V1376">SUMPRODUCT((B1376=$B:$B)*(M1376&lt;$M:$M))+1</f>
        <v>227</v>
      </c>
    </row>
    <row r="1377" spans="1:22" x14ac:dyDescent="0.2">
      <c r="A1377" s="14" t="str">
        <f t="shared" si="21"/>
        <v>2024Malik Mann10</v>
      </c>
      <c r="B1377" s="5">
        <v>2024</v>
      </c>
      <c r="C1377" s="6" t="s">
        <v>344</v>
      </c>
      <c r="D1377" s="6">
        <v>673382</v>
      </c>
      <c r="E1377" s="6" t="s">
        <v>353</v>
      </c>
      <c r="F1377" s="7">
        <v>6</v>
      </c>
      <c r="G1377" s="7">
        <v>6</v>
      </c>
      <c r="H1377" s="6" t="s">
        <v>31</v>
      </c>
      <c r="I1377" s="6" t="s">
        <v>34</v>
      </c>
      <c r="J1377" s="18">
        <v>16</v>
      </c>
      <c r="K1377" s="18">
        <v>58</v>
      </c>
      <c r="L1377" s="18">
        <v>198</v>
      </c>
      <c r="M1377" s="18">
        <v>11878.8</v>
      </c>
      <c r="N1377" s="18">
        <v>10</v>
      </c>
      <c r="O1377" s="18">
        <v>742.42499999999995</v>
      </c>
      <c r="P1377" s="21">
        <v>3.625</v>
      </c>
      <c r="Q1377" s="21">
        <v>3.4137931034482758</v>
      </c>
      <c r="R1377" s="18">
        <v>1979.7999999999993</v>
      </c>
      <c r="S1377" s="24">
        <v>0.1666666666666666</v>
      </c>
      <c r="T1377" s="18">
        <v>1422.2799999999993</v>
      </c>
      <c r="U1377" s="24">
        <v>0.11973263292588472</v>
      </c>
      <c r="V1377" s="12" cm="1">
        <f t="array" ref="V1377">SUMPRODUCT((B1377=$B:$B)*(M1377&lt;$M:$M))+1</f>
        <v>279</v>
      </c>
    </row>
    <row r="1378" spans="1:22" x14ac:dyDescent="0.2">
      <c r="A1378" s="14" t="str">
        <f t="shared" si="21"/>
        <v>2024Malik Mann11</v>
      </c>
      <c r="B1378" s="5">
        <v>2024</v>
      </c>
      <c r="C1378" s="6" t="s">
        <v>344</v>
      </c>
      <c r="D1378" s="6">
        <v>911084</v>
      </c>
      <c r="E1378" s="6" t="s">
        <v>351</v>
      </c>
      <c r="F1378" s="7">
        <v>6</v>
      </c>
      <c r="G1378" s="7">
        <v>6</v>
      </c>
      <c r="H1378" s="6" t="s">
        <v>31</v>
      </c>
      <c r="I1378" s="6" t="s">
        <v>34</v>
      </c>
      <c r="J1378" s="18">
        <v>23</v>
      </c>
      <c r="K1378" s="18">
        <v>66</v>
      </c>
      <c r="L1378" s="18">
        <v>216</v>
      </c>
      <c r="M1378" s="18">
        <v>11263.5648</v>
      </c>
      <c r="N1378" s="18">
        <v>11</v>
      </c>
      <c r="O1378" s="18">
        <v>489.72020869565216</v>
      </c>
      <c r="P1378" s="21">
        <v>2.8695652173913042</v>
      </c>
      <c r="Q1378" s="21">
        <v>3.2727272727272729</v>
      </c>
      <c r="R1378" s="18">
        <v>2101.3148000000001</v>
      </c>
      <c r="S1378" s="24">
        <v>0.18655859288881615</v>
      </c>
      <c r="T1378" s="18">
        <v>1315.7148000000002</v>
      </c>
      <c r="U1378" s="24">
        <v>0.11681157993604301</v>
      </c>
      <c r="V1378" s="12" cm="1">
        <f t="array" ref="V1378">SUMPRODUCT((B1378=$B:$B)*(M1378&lt;$M:$M))+1</f>
        <v>284</v>
      </c>
    </row>
    <row r="1379" spans="1:22" x14ac:dyDescent="0.2">
      <c r="A1379" s="14" t="str">
        <f t="shared" si="21"/>
        <v>2024Malik Mann12</v>
      </c>
      <c r="B1379" s="5">
        <v>2024</v>
      </c>
      <c r="C1379" s="6" t="s">
        <v>344</v>
      </c>
      <c r="D1379" s="6">
        <v>128453</v>
      </c>
      <c r="E1379" s="6" t="s">
        <v>180</v>
      </c>
      <c r="F1379" s="7">
        <v>6</v>
      </c>
      <c r="G1379" s="7">
        <v>1</v>
      </c>
      <c r="H1379" s="6" t="s">
        <v>22</v>
      </c>
      <c r="I1379" s="6" t="s">
        <v>34</v>
      </c>
      <c r="J1379" s="18">
        <v>18</v>
      </c>
      <c r="K1379" s="18">
        <v>48</v>
      </c>
      <c r="L1379" s="18">
        <v>102</v>
      </c>
      <c r="M1379" s="18">
        <v>6170.62</v>
      </c>
      <c r="N1379" s="18">
        <v>12</v>
      </c>
      <c r="O1379" s="18">
        <v>342.8122222222222</v>
      </c>
      <c r="P1379" s="21">
        <v>2.6666666666666665</v>
      </c>
      <c r="Q1379" s="21">
        <v>2.125</v>
      </c>
      <c r="R1379" s="18">
        <v>851.11999999999989</v>
      </c>
      <c r="S1379" s="24">
        <v>0.13793103448275862</v>
      </c>
      <c r="T1379" s="18">
        <v>241.45999999999992</v>
      </c>
      <c r="U1379" s="24">
        <v>3.9130589794866631E-2</v>
      </c>
      <c r="V1379" s="12" cm="1">
        <f t="array" ref="V1379">SUMPRODUCT((B1379=$B:$B)*(M1379&lt;$M:$M))+1</f>
        <v>376</v>
      </c>
    </row>
    <row r="1380" spans="1:22" x14ac:dyDescent="0.2">
      <c r="A1380" s="14" t="str">
        <f t="shared" si="21"/>
        <v>2024Malik Mann13</v>
      </c>
      <c r="B1380" s="5">
        <v>2024</v>
      </c>
      <c r="C1380" s="6" t="s">
        <v>344</v>
      </c>
      <c r="D1380" s="6">
        <v>688564</v>
      </c>
      <c r="E1380" s="6" t="s">
        <v>204</v>
      </c>
      <c r="F1380" s="7">
        <v>6</v>
      </c>
      <c r="G1380" s="7">
        <v>4</v>
      </c>
      <c r="H1380" s="6" t="s">
        <v>22</v>
      </c>
      <c r="I1380" s="6" t="s">
        <v>34</v>
      </c>
      <c r="J1380" s="18">
        <v>5</v>
      </c>
      <c r="K1380" s="18">
        <v>9</v>
      </c>
      <c r="L1380" s="18">
        <v>40</v>
      </c>
      <c r="M1380" s="18">
        <v>2188.23</v>
      </c>
      <c r="N1380" s="18">
        <v>13</v>
      </c>
      <c r="O1380" s="18">
        <v>437.64600000000002</v>
      </c>
      <c r="P1380" s="21">
        <v>1.8</v>
      </c>
      <c r="Q1380" s="21">
        <v>4.4444444444444446</v>
      </c>
      <c r="R1380" s="18">
        <v>268.73</v>
      </c>
      <c r="S1380" s="24">
        <v>0.12280701754385966</v>
      </c>
      <c r="T1380" s="18">
        <v>103.83000000000001</v>
      </c>
      <c r="U1380" s="24">
        <v>4.7449308345100839E-2</v>
      </c>
      <c r="V1380" s="12" cm="1">
        <f t="array" ref="V1380">SUMPRODUCT((B1380=$B:$B)*(M1380&lt;$M:$M))+1</f>
        <v>476</v>
      </c>
    </row>
    <row r="1381" spans="1:22" x14ac:dyDescent="0.2">
      <c r="A1381" s="14" t="str">
        <f t="shared" si="21"/>
        <v>2024Malik Mann14</v>
      </c>
      <c r="B1381" s="5">
        <v>2024</v>
      </c>
      <c r="C1381" s="6" t="s">
        <v>344</v>
      </c>
      <c r="D1381" s="6">
        <v>789083</v>
      </c>
      <c r="E1381" s="6" t="s">
        <v>352</v>
      </c>
      <c r="F1381" s="7">
        <v>6</v>
      </c>
      <c r="G1381" s="7">
        <v>6</v>
      </c>
      <c r="H1381" s="6" t="s">
        <v>31</v>
      </c>
      <c r="I1381" s="6" t="s">
        <v>34</v>
      </c>
      <c r="J1381" s="18">
        <v>36</v>
      </c>
      <c r="K1381" s="18">
        <v>36</v>
      </c>
      <c r="L1381" s="18">
        <v>78</v>
      </c>
      <c r="M1381" s="18">
        <v>2167.9895999999999</v>
      </c>
      <c r="N1381" s="18">
        <v>14</v>
      </c>
      <c r="O1381" s="18">
        <v>60.221933333333332</v>
      </c>
      <c r="P1381" s="21">
        <v>1</v>
      </c>
      <c r="Q1381" s="21">
        <v>2.1666666666666665</v>
      </c>
      <c r="R1381" s="18">
        <v>393.98959999999988</v>
      </c>
      <c r="S1381" s="24">
        <v>0.18173039206461133</v>
      </c>
      <c r="T1381" s="18">
        <v>-761.61040000000003</v>
      </c>
      <c r="U1381" s="24">
        <v>-0.35129799515643434</v>
      </c>
      <c r="V1381" s="12" cm="1">
        <f t="array" ref="V1381">SUMPRODUCT((B1381=$B:$B)*(M1381&lt;$M:$M))+1</f>
        <v>478</v>
      </c>
    </row>
    <row r="1382" spans="1:22" x14ac:dyDescent="0.2">
      <c r="A1382" s="14" t="str">
        <f t="shared" si="21"/>
        <v>2024Mary Amendola1</v>
      </c>
      <c r="B1382" s="5">
        <v>2024</v>
      </c>
      <c r="C1382" s="6" t="s">
        <v>354</v>
      </c>
      <c r="D1382" s="6">
        <v>439017</v>
      </c>
      <c r="E1382" s="6" t="s">
        <v>453</v>
      </c>
      <c r="F1382" s="7">
        <v>5</v>
      </c>
      <c r="G1382" s="7">
        <v>3</v>
      </c>
      <c r="H1382" s="6" t="s">
        <v>22</v>
      </c>
      <c r="I1382" s="6" t="s">
        <v>23</v>
      </c>
      <c r="J1382" s="18">
        <v>65</v>
      </c>
      <c r="K1382" s="18">
        <v>599</v>
      </c>
      <c r="L1382" s="18">
        <v>4097</v>
      </c>
      <c r="M1382" s="18">
        <v>168047.63</v>
      </c>
      <c r="N1382" s="18">
        <v>1</v>
      </c>
      <c r="O1382" s="18">
        <v>2585.3481538461538</v>
      </c>
      <c r="P1382" s="21">
        <v>9.2153846153846146</v>
      </c>
      <c r="Q1382" s="21">
        <v>6.8397328881469113</v>
      </c>
      <c r="R1382" s="18">
        <v>9512.1300000000047</v>
      </c>
      <c r="S1382" s="24">
        <v>5.6603773584905689E-2</v>
      </c>
      <c r="T1382" s="18">
        <v>6825.7900000000045</v>
      </c>
      <c r="U1382" s="24">
        <v>4.0618186641489702E-2</v>
      </c>
      <c r="V1382" s="12" cm="1">
        <f t="array" ref="V1382">SUMPRODUCT((B1382=$B:$B)*(M1382&lt;$M:$M))+1</f>
        <v>27</v>
      </c>
    </row>
    <row r="1383" spans="1:22" x14ac:dyDescent="0.2">
      <c r="A1383" s="14" t="str">
        <f t="shared" si="21"/>
        <v>2024Mary Amendola2</v>
      </c>
      <c r="B1383" s="5">
        <v>2024</v>
      </c>
      <c r="C1383" s="6" t="s">
        <v>354</v>
      </c>
      <c r="D1383" s="6">
        <v>961606</v>
      </c>
      <c r="E1383" s="6" t="s">
        <v>357</v>
      </c>
      <c r="F1383" s="7">
        <v>5</v>
      </c>
      <c r="G1383" s="7">
        <v>5</v>
      </c>
      <c r="H1383" s="6" t="s">
        <v>31</v>
      </c>
      <c r="I1383" s="6" t="s">
        <v>25</v>
      </c>
      <c r="J1383" s="18">
        <v>119</v>
      </c>
      <c r="K1383" s="18">
        <v>479</v>
      </c>
      <c r="L1383" s="18">
        <v>2145</v>
      </c>
      <c r="M1383" s="18">
        <v>103785.40700000001</v>
      </c>
      <c r="N1383" s="18">
        <v>2</v>
      </c>
      <c r="O1383" s="18">
        <v>872.14627731092446</v>
      </c>
      <c r="P1383" s="21">
        <v>4.0252100840336134</v>
      </c>
      <c r="Q1383" s="21">
        <v>4.4780793319415446</v>
      </c>
      <c r="R1383" s="18">
        <v>24399.657000000007</v>
      </c>
      <c r="S1383" s="24">
        <v>0.23509718471306862</v>
      </c>
      <c r="T1383" s="18">
        <v>20072.457000000006</v>
      </c>
      <c r="U1383" s="24">
        <v>0.19340346181809553</v>
      </c>
      <c r="V1383" s="12" cm="1">
        <f t="array" ref="V1383">SUMPRODUCT((B1383=$B:$B)*(M1383&lt;$M:$M))+1</f>
        <v>62</v>
      </c>
    </row>
    <row r="1384" spans="1:22" x14ac:dyDescent="0.2">
      <c r="A1384" s="14" t="str">
        <f t="shared" si="21"/>
        <v>2024Mary Amendola3</v>
      </c>
      <c r="B1384" s="5">
        <v>2024</v>
      </c>
      <c r="C1384" s="6" t="s">
        <v>354</v>
      </c>
      <c r="D1384" s="6">
        <v>110765</v>
      </c>
      <c r="E1384" s="6" t="s">
        <v>355</v>
      </c>
      <c r="F1384" s="7">
        <v>5</v>
      </c>
      <c r="G1384" s="7">
        <v>5</v>
      </c>
      <c r="H1384" s="6" t="s">
        <v>31</v>
      </c>
      <c r="I1384" s="6" t="s">
        <v>25</v>
      </c>
      <c r="J1384" s="18">
        <v>114</v>
      </c>
      <c r="K1384" s="18">
        <v>441</v>
      </c>
      <c r="L1384" s="18">
        <v>1954</v>
      </c>
      <c r="M1384" s="18">
        <v>88411.192800000004</v>
      </c>
      <c r="N1384" s="18">
        <v>3</v>
      </c>
      <c r="O1384" s="18">
        <v>775.53677894736848</v>
      </c>
      <c r="P1384" s="21">
        <v>3.8684210526315788</v>
      </c>
      <c r="Q1384" s="21">
        <v>4.4308390022675734</v>
      </c>
      <c r="R1384" s="18">
        <v>15607.192800000004</v>
      </c>
      <c r="S1384" s="24">
        <v>0.17652960338750234</v>
      </c>
      <c r="T1384" s="18">
        <v>11480.692800000004</v>
      </c>
      <c r="U1384" s="24">
        <v>0.1298556487748235</v>
      </c>
      <c r="V1384" s="12" cm="1">
        <f t="array" ref="V1384">SUMPRODUCT((B1384=$B:$B)*(M1384&lt;$M:$M))+1</f>
        <v>73</v>
      </c>
    </row>
    <row r="1385" spans="1:22" x14ac:dyDescent="0.2">
      <c r="A1385" s="14" t="str">
        <f t="shared" si="21"/>
        <v>2024Mary Amendola4</v>
      </c>
      <c r="B1385" s="5">
        <v>2024</v>
      </c>
      <c r="C1385" s="6" t="s">
        <v>354</v>
      </c>
      <c r="D1385" s="6">
        <v>734173</v>
      </c>
      <c r="E1385" s="6" t="s">
        <v>292</v>
      </c>
      <c r="F1385" s="7">
        <v>5</v>
      </c>
      <c r="G1385" s="7">
        <v>3</v>
      </c>
      <c r="H1385" s="6" t="s">
        <v>22</v>
      </c>
      <c r="I1385" s="6" t="s">
        <v>25</v>
      </c>
      <c r="J1385" s="18">
        <v>111</v>
      </c>
      <c r="K1385" s="18">
        <v>445</v>
      </c>
      <c r="L1385" s="18">
        <v>2006</v>
      </c>
      <c r="M1385" s="18">
        <v>88166.039199999999</v>
      </c>
      <c r="N1385" s="18">
        <v>4</v>
      </c>
      <c r="O1385" s="18">
        <v>794.28864144144143</v>
      </c>
      <c r="P1385" s="21">
        <v>4.0090090090090094</v>
      </c>
      <c r="Q1385" s="21">
        <v>4.5078651685393263</v>
      </c>
      <c r="R1385" s="18">
        <v>14358.539199999999</v>
      </c>
      <c r="S1385" s="24">
        <v>0.16285793634699197</v>
      </c>
      <c r="T1385" s="18">
        <v>10324.7392</v>
      </c>
      <c r="U1385" s="24">
        <v>0.11710562585871499</v>
      </c>
      <c r="V1385" s="12" cm="1">
        <f t="array" ref="V1385">SUMPRODUCT((B1385=$B:$B)*(M1385&lt;$M:$M))+1</f>
        <v>74</v>
      </c>
    </row>
    <row r="1386" spans="1:22" x14ac:dyDescent="0.2">
      <c r="A1386" s="14" t="str">
        <f t="shared" si="21"/>
        <v>2024Mary Amendola5</v>
      </c>
      <c r="B1386" s="5">
        <v>2024</v>
      </c>
      <c r="C1386" s="6" t="s">
        <v>354</v>
      </c>
      <c r="D1386" s="6">
        <v>105021</v>
      </c>
      <c r="E1386" s="6" t="s">
        <v>359</v>
      </c>
      <c r="F1386" s="7">
        <v>5</v>
      </c>
      <c r="G1386" s="7">
        <v>5</v>
      </c>
      <c r="H1386" s="6" t="s">
        <v>31</v>
      </c>
      <c r="I1386" s="6" t="s">
        <v>29</v>
      </c>
      <c r="J1386" s="18">
        <v>101</v>
      </c>
      <c r="K1386" s="18">
        <v>309</v>
      </c>
      <c r="L1386" s="18">
        <v>1539</v>
      </c>
      <c r="M1386" s="18">
        <v>74945.7</v>
      </c>
      <c r="N1386" s="18">
        <v>5</v>
      </c>
      <c r="O1386" s="18">
        <v>742.03663366336627</v>
      </c>
      <c r="P1386" s="21">
        <v>3.0594059405940595</v>
      </c>
      <c r="Q1386" s="21">
        <v>4.9805825242718447</v>
      </c>
      <c r="R1386" s="18">
        <v>12490.949999999997</v>
      </c>
      <c r="S1386" s="24">
        <v>0.16666666666666663</v>
      </c>
      <c r="T1386" s="18">
        <v>8923.4499999999971</v>
      </c>
      <c r="U1386" s="24">
        <v>0.11906553678196344</v>
      </c>
      <c r="V1386" s="12" cm="1">
        <f t="array" ref="V1386">SUMPRODUCT((B1386=$B:$B)*(M1386&lt;$M:$M))+1</f>
        <v>88</v>
      </c>
    </row>
    <row r="1387" spans="1:22" x14ac:dyDescent="0.2">
      <c r="A1387" s="14" t="str">
        <f t="shared" si="21"/>
        <v>2024Mary Amendola6</v>
      </c>
      <c r="B1387" s="5">
        <v>2024</v>
      </c>
      <c r="C1387" s="6" t="s">
        <v>354</v>
      </c>
      <c r="D1387" s="6">
        <v>577416</v>
      </c>
      <c r="E1387" s="6" t="s">
        <v>360</v>
      </c>
      <c r="F1387" s="7">
        <v>5</v>
      </c>
      <c r="G1387" s="7">
        <v>5</v>
      </c>
      <c r="H1387" s="6" t="s">
        <v>31</v>
      </c>
      <c r="I1387" s="6" t="s">
        <v>29</v>
      </c>
      <c r="J1387" s="18">
        <v>137</v>
      </c>
      <c r="K1387" s="18">
        <v>290</v>
      </c>
      <c r="L1387" s="18">
        <v>1245</v>
      </c>
      <c r="M1387" s="18">
        <v>55567.8</v>
      </c>
      <c r="N1387" s="18">
        <v>6</v>
      </c>
      <c r="O1387" s="18">
        <v>405.60437956204379</v>
      </c>
      <c r="P1387" s="21">
        <v>2.1167883211678831</v>
      </c>
      <c r="Q1387" s="21">
        <v>4.2931034482758621</v>
      </c>
      <c r="R1387" s="18">
        <v>9261.3000000000029</v>
      </c>
      <c r="S1387" s="24">
        <v>0.16666666666666671</v>
      </c>
      <c r="T1387" s="18">
        <v>4561.0500000000129</v>
      </c>
      <c r="U1387" s="24">
        <v>8.2080809389610765E-2</v>
      </c>
      <c r="V1387" s="12" cm="1">
        <f t="array" ref="V1387">SUMPRODUCT((B1387=$B:$B)*(M1387&lt;$M:$M))+1</f>
        <v>126</v>
      </c>
    </row>
    <row r="1388" spans="1:22" x14ac:dyDescent="0.2">
      <c r="A1388" s="14" t="str">
        <f t="shared" si="21"/>
        <v>2024Mary Amendola7</v>
      </c>
      <c r="B1388" s="5">
        <v>2024</v>
      </c>
      <c r="C1388" s="6" t="s">
        <v>354</v>
      </c>
      <c r="D1388" s="6">
        <v>128453</v>
      </c>
      <c r="E1388" s="6" t="s">
        <v>180</v>
      </c>
      <c r="F1388" s="7">
        <v>5</v>
      </c>
      <c r="G1388" s="7">
        <v>1</v>
      </c>
      <c r="H1388" s="6" t="s">
        <v>22</v>
      </c>
      <c r="I1388" s="6" t="s">
        <v>29</v>
      </c>
      <c r="J1388" s="18">
        <v>135</v>
      </c>
      <c r="K1388" s="18">
        <v>308</v>
      </c>
      <c r="L1388" s="18">
        <v>1064</v>
      </c>
      <c r="M1388" s="18">
        <v>44546.61</v>
      </c>
      <c r="N1388" s="18">
        <v>7</v>
      </c>
      <c r="O1388" s="18">
        <v>329.97488888888887</v>
      </c>
      <c r="P1388" s="21">
        <v>2.2814814814814817</v>
      </c>
      <c r="Q1388" s="21">
        <v>3.4545454545454546</v>
      </c>
      <c r="R1388" s="18">
        <v>6144.3600000000006</v>
      </c>
      <c r="S1388" s="24">
        <v>0.13793103448275862</v>
      </c>
      <c r="T1388" s="18">
        <v>1488.3100000000004</v>
      </c>
      <c r="U1388" s="24">
        <v>3.3410174197318281E-2</v>
      </c>
      <c r="V1388" s="12" cm="1">
        <f t="array" ref="V1388">SUMPRODUCT((B1388=$B:$B)*(M1388&lt;$M:$M))+1</f>
        <v>151</v>
      </c>
    </row>
    <row r="1389" spans="1:22" x14ac:dyDescent="0.2">
      <c r="A1389" s="14" t="str">
        <f t="shared" si="21"/>
        <v>2024Mary Amendola8</v>
      </c>
      <c r="B1389" s="5">
        <v>2024</v>
      </c>
      <c r="C1389" s="6" t="s">
        <v>354</v>
      </c>
      <c r="D1389" s="6">
        <v>693197</v>
      </c>
      <c r="E1389" s="6" t="s">
        <v>458</v>
      </c>
      <c r="F1389" s="7">
        <v>5</v>
      </c>
      <c r="G1389" s="7">
        <v>5</v>
      </c>
      <c r="H1389" s="6" t="s">
        <v>31</v>
      </c>
      <c r="I1389" s="6" t="s">
        <v>29</v>
      </c>
      <c r="J1389" s="18">
        <v>55</v>
      </c>
      <c r="K1389" s="18">
        <v>150</v>
      </c>
      <c r="L1389" s="18">
        <v>825</v>
      </c>
      <c r="M1389" s="18">
        <v>39799.199999999997</v>
      </c>
      <c r="N1389" s="18">
        <v>8</v>
      </c>
      <c r="O1389" s="18">
        <v>723.62181818181818</v>
      </c>
      <c r="P1389" s="21">
        <v>2.7272727272727271</v>
      </c>
      <c r="Q1389" s="21">
        <v>5.5</v>
      </c>
      <c r="R1389" s="18">
        <v>6633.1999999999971</v>
      </c>
      <c r="S1389" s="24">
        <v>0.1666666666666666</v>
      </c>
      <c r="T1389" s="18">
        <v>4709.2999999999975</v>
      </c>
      <c r="U1389" s="24">
        <v>0.11832649902510597</v>
      </c>
      <c r="V1389" s="12" cm="1">
        <f t="array" ref="V1389">SUMPRODUCT((B1389=$B:$B)*(M1389&lt;$M:$M))+1</f>
        <v>159</v>
      </c>
    </row>
    <row r="1390" spans="1:22" x14ac:dyDescent="0.2">
      <c r="A1390" s="14" t="str">
        <f t="shared" si="21"/>
        <v>2024Mary Amendola9</v>
      </c>
      <c r="B1390" s="5">
        <v>2024</v>
      </c>
      <c r="C1390" s="6" t="s">
        <v>354</v>
      </c>
      <c r="D1390" s="6">
        <v>380543</v>
      </c>
      <c r="E1390" s="6" t="s">
        <v>356</v>
      </c>
      <c r="F1390" s="7">
        <v>5</v>
      </c>
      <c r="G1390" s="7">
        <v>5</v>
      </c>
      <c r="H1390" s="6" t="s">
        <v>31</v>
      </c>
      <c r="I1390" s="6" t="s">
        <v>29</v>
      </c>
      <c r="J1390" s="18">
        <v>123</v>
      </c>
      <c r="K1390" s="18">
        <v>296</v>
      </c>
      <c r="L1390" s="18">
        <v>837</v>
      </c>
      <c r="M1390" s="18">
        <v>38669.4</v>
      </c>
      <c r="N1390" s="18">
        <v>9</v>
      </c>
      <c r="O1390" s="18">
        <v>314.38536585365853</v>
      </c>
      <c r="P1390" s="21">
        <v>2.4065040650406506</v>
      </c>
      <c r="Q1390" s="21">
        <v>2.8277027027027026</v>
      </c>
      <c r="R1390" s="18">
        <v>6444.9000000000015</v>
      </c>
      <c r="S1390" s="24">
        <v>0.16666666666666669</v>
      </c>
      <c r="T1390" s="18">
        <v>2186.0500000000011</v>
      </c>
      <c r="U1390" s="24">
        <v>5.6531779650059247E-2</v>
      </c>
      <c r="V1390" s="12" cm="1">
        <f t="array" ref="V1390">SUMPRODUCT((B1390=$B:$B)*(M1390&lt;$M:$M))+1</f>
        <v>164</v>
      </c>
    </row>
    <row r="1391" spans="1:22" x14ac:dyDescent="0.2">
      <c r="A1391" s="14" t="str">
        <f t="shared" si="21"/>
        <v>2024Mary Amendola10</v>
      </c>
      <c r="B1391" s="5">
        <v>2024</v>
      </c>
      <c r="C1391" s="6" t="s">
        <v>354</v>
      </c>
      <c r="D1391" s="6">
        <v>203761</v>
      </c>
      <c r="E1391" s="6" t="s">
        <v>358</v>
      </c>
      <c r="F1391" s="7">
        <v>5</v>
      </c>
      <c r="G1391" s="7">
        <v>5</v>
      </c>
      <c r="H1391" s="6" t="s">
        <v>31</v>
      </c>
      <c r="I1391" s="6" t="s">
        <v>29</v>
      </c>
      <c r="J1391" s="18">
        <v>94</v>
      </c>
      <c r="K1391" s="18">
        <v>270</v>
      </c>
      <c r="L1391" s="18">
        <v>752</v>
      </c>
      <c r="M1391" s="18">
        <v>35826.9</v>
      </c>
      <c r="N1391" s="18">
        <v>10</v>
      </c>
      <c r="O1391" s="18">
        <v>381.13723404255319</v>
      </c>
      <c r="P1391" s="21">
        <v>2.8723404255319149</v>
      </c>
      <c r="Q1391" s="21">
        <v>2.7851851851851852</v>
      </c>
      <c r="R1391" s="18">
        <v>5971.1500000000015</v>
      </c>
      <c r="S1391" s="24">
        <v>0.16666666666666671</v>
      </c>
      <c r="T1391" s="18">
        <v>2669.4500000000016</v>
      </c>
      <c r="U1391" s="24">
        <v>7.4509656152220854E-2</v>
      </c>
      <c r="V1391" s="12" cm="1">
        <f t="array" ref="V1391">SUMPRODUCT((B1391=$B:$B)*(M1391&lt;$M:$M))+1</f>
        <v>171</v>
      </c>
    </row>
    <row r="1392" spans="1:22" x14ac:dyDescent="0.2">
      <c r="A1392" s="14" t="str">
        <f t="shared" si="21"/>
        <v>2024Mary Amendola11</v>
      </c>
      <c r="B1392" s="5">
        <v>2024</v>
      </c>
      <c r="C1392" s="6" t="s">
        <v>354</v>
      </c>
      <c r="D1392" s="6">
        <v>550437</v>
      </c>
      <c r="E1392" s="6" t="s">
        <v>482</v>
      </c>
      <c r="F1392" s="7">
        <v>5</v>
      </c>
      <c r="G1392" s="7">
        <v>5</v>
      </c>
      <c r="H1392" s="6" t="s">
        <v>31</v>
      </c>
      <c r="I1392" s="6" t="s">
        <v>29</v>
      </c>
      <c r="J1392" s="18">
        <v>37</v>
      </c>
      <c r="K1392" s="18">
        <v>164</v>
      </c>
      <c r="L1392" s="18">
        <v>697</v>
      </c>
      <c r="M1392" s="18">
        <v>33963.0622</v>
      </c>
      <c r="N1392" s="18">
        <v>11</v>
      </c>
      <c r="O1392" s="18">
        <v>917.92060000000004</v>
      </c>
      <c r="P1392" s="21">
        <v>4.4324324324324325</v>
      </c>
      <c r="Q1392" s="21">
        <v>4.25</v>
      </c>
      <c r="R1392" s="18">
        <v>8541.0622000000003</v>
      </c>
      <c r="S1392" s="24">
        <v>0.25148092211779421</v>
      </c>
      <c r="T1392" s="18">
        <v>7179.9621999999999</v>
      </c>
      <c r="U1392" s="24">
        <v>0.21140503049221515</v>
      </c>
      <c r="V1392" s="12" cm="1">
        <f t="array" ref="V1392">SUMPRODUCT((B1392=$B:$B)*(M1392&lt;$M:$M))+1</f>
        <v>176</v>
      </c>
    </row>
    <row r="1393" spans="1:22" x14ac:dyDescent="0.2">
      <c r="A1393" s="14" t="str">
        <f t="shared" si="21"/>
        <v>2024Mary Amendola12</v>
      </c>
      <c r="B1393" s="5">
        <v>2024</v>
      </c>
      <c r="C1393" s="6" t="s">
        <v>354</v>
      </c>
      <c r="D1393" s="6">
        <v>782190</v>
      </c>
      <c r="E1393" s="6" t="s">
        <v>235</v>
      </c>
      <c r="F1393" s="7">
        <v>5</v>
      </c>
      <c r="G1393" s="7">
        <v>2</v>
      </c>
      <c r="H1393" s="6" t="s">
        <v>22</v>
      </c>
      <c r="I1393" s="6" t="s">
        <v>29</v>
      </c>
      <c r="J1393" s="18">
        <v>118</v>
      </c>
      <c r="K1393" s="18">
        <v>181</v>
      </c>
      <c r="L1393" s="18">
        <v>724</v>
      </c>
      <c r="M1393" s="18">
        <v>31681.5</v>
      </c>
      <c r="N1393" s="18">
        <v>12</v>
      </c>
      <c r="O1393" s="18">
        <v>268.48728813559325</v>
      </c>
      <c r="P1393" s="21">
        <v>1.5338983050847457</v>
      </c>
      <c r="Q1393" s="21">
        <v>4</v>
      </c>
      <c r="R1393" s="18">
        <v>5280.25</v>
      </c>
      <c r="S1393" s="24">
        <v>0.16666666666666666</v>
      </c>
      <c r="T1393" s="18">
        <v>1305.1500000000101</v>
      </c>
      <c r="U1393" s="24">
        <v>4.1195966100090277E-2</v>
      </c>
      <c r="V1393" s="12" cm="1">
        <f t="array" ref="V1393">SUMPRODUCT((B1393=$B:$B)*(M1393&lt;$M:$M))+1</f>
        <v>182</v>
      </c>
    </row>
    <row r="1394" spans="1:22" x14ac:dyDescent="0.2">
      <c r="A1394" s="14" t="str">
        <f t="shared" si="21"/>
        <v>2024Mary Amendola13</v>
      </c>
      <c r="B1394" s="5">
        <v>2024</v>
      </c>
      <c r="C1394" s="6" t="s">
        <v>354</v>
      </c>
      <c r="D1394" s="6">
        <v>504855</v>
      </c>
      <c r="E1394" s="6" t="s">
        <v>361</v>
      </c>
      <c r="F1394" s="7">
        <v>5</v>
      </c>
      <c r="G1394" s="7">
        <v>5</v>
      </c>
      <c r="H1394" s="6" t="s">
        <v>31</v>
      </c>
      <c r="I1394" s="6" t="s">
        <v>29</v>
      </c>
      <c r="J1394" s="18">
        <v>63</v>
      </c>
      <c r="K1394" s="18">
        <v>171</v>
      </c>
      <c r="L1394" s="18">
        <v>637</v>
      </c>
      <c r="M1394" s="18">
        <v>30306.241000000002</v>
      </c>
      <c r="N1394" s="18">
        <v>13</v>
      </c>
      <c r="O1394" s="18">
        <v>481.05144444444448</v>
      </c>
      <c r="P1394" s="21">
        <v>2.7142857142857144</v>
      </c>
      <c r="Q1394" s="21">
        <v>3.7251461988304095</v>
      </c>
      <c r="R1394" s="18">
        <v>6857.2410000000018</v>
      </c>
      <c r="S1394" s="24">
        <v>0.22626497954662214</v>
      </c>
      <c r="T1394" s="18">
        <v>4655.3410000000022</v>
      </c>
      <c r="U1394" s="24">
        <v>0.15360997756204742</v>
      </c>
      <c r="V1394" s="12" cm="1">
        <f t="array" ref="V1394">SUMPRODUCT((B1394=$B:$B)*(M1394&lt;$M:$M))+1</f>
        <v>188</v>
      </c>
    </row>
    <row r="1395" spans="1:22" x14ac:dyDescent="0.2">
      <c r="A1395" s="14" t="str">
        <f t="shared" si="21"/>
        <v>2024Mary Amendola14</v>
      </c>
      <c r="B1395" s="5">
        <v>2024</v>
      </c>
      <c r="C1395" s="6" t="s">
        <v>354</v>
      </c>
      <c r="D1395" s="6">
        <v>167602</v>
      </c>
      <c r="E1395" s="6" t="s">
        <v>174</v>
      </c>
      <c r="F1395" s="7">
        <v>5</v>
      </c>
      <c r="G1395" s="7">
        <v>4</v>
      </c>
      <c r="H1395" s="6" t="s">
        <v>22</v>
      </c>
      <c r="I1395" s="6" t="s">
        <v>34</v>
      </c>
      <c r="J1395" s="18">
        <v>34</v>
      </c>
      <c r="K1395" s="18">
        <v>71</v>
      </c>
      <c r="L1395" s="18">
        <v>308</v>
      </c>
      <c r="M1395" s="18">
        <v>12464.345600000001</v>
      </c>
      <c r="N1395" s="18">
        <v>14</v>
      </c>
      <c r="O1395" s="18">
        <v>366.59840000000003</v>
      </c>
      <c r="P1395" s="21">
        <v>2.0882352941176472</v>
      </c>
      <c r="Q1395" s="21">
        <v>4.3380281690140849</v>
      </c>
      <c r="R1395" s="18">
        <v>2596.3456000000006</v>
      </c>
      <c r="S1395" s="24">
        <v>0.20830179805027232</v>
      </c>
      <c r="T1395" s="18">
        <v>1430.7956000000006</v>
      </c>
      <c r="U1395" s="24">
        <v>0.11479107254535693</v>
      </c>
      <c r="V1395" s="12" cm="1">
        <f t="array" ref="V1395">SUMPRODUCT((B1395=$B:$B)*(M1395&lt;$M:$M))+1</f>
        <v>269</v>
      </c>
    </row>
    <row r="1396" spans="1:22" x14ac:dyDescent="0.2">
      <c r="A1396" s="14" t="str">
        <f t="shared" si="21"/>
        <v>2024Mary Amendola15</v>
      </c>
      <c r="B1396" s="5">
        <v>2024</v>
      </c>
      <c r="C1396" s="6" t="s">
        <v>354</v>
      </c>
      <c r="D1396" s="6">
        <v>243906</v>
      </c>
      <c r="E1396" s="6" t="s">
        <v>366</v>
      </c>
      <c r="F1396" s="7">
        <v>5</v>
      </c>
      <c r="G1396" s="7">
        <v>5</v>
      </c>
      <c r="H1396" s="6" t="s">
        <v>31</v>
      </c>
      <c r="I1396" s="6" t="s">
        <v>34</v>
      </c>
      <c r="J1396" s="18">
        <v>22</v>
      </c>
      <c r="K1396" s="18">
        <v>41</v>
      </c>
      <c r="L1396" s="18">
        <v>172</v>
      </c>
      <c r="M1396" s="18">
        <v>10960.796</v>
      </c>
      <c r="N1396" s="18">
        <v>15</v>
      </c>
      <c r="O1396" s="18">
        <v>498.21800000000002</v>
      </c>
      <c r="P1396" s="21">
        <v>1.8636363636363635</v>
      </c>
      <c r="Q1396" s="21">
        <v>4.1951219512195124</v>
      </c>
      <c r="R1396" s="18">
        <v>2041.7960000000003</v>
      </c>
      <c r="S1396" s="24">
        <v>0.18628172625418812</v>
      </c>
      <c r="T1396" s="18">
        <v>1292.6960000000004</v>
      </c>
      <c r="U1396" s="24">
        <v>0.11793814974751837</v>
      </c>
      <c r="V1396" s="12" cm="1">
        <f t="array" ref="V1396">SUMPRODUCT((B1396=$B:$B)*(M1396&lt;$M:$M))+1</f>
        <v>287</v>
      </c>
    </row>
    <row r="1397" spans="1:22" x14ac:dyDescent="0.2">
      <c r="A1397" s="14" t="str">
        <f t="shared" si="21"/>
        <v>2024Mary Amendola16</v>
      </c>
      <c r="B1397" s="5">
        <v>2024</v>
      </c>
      <c r="C1397" s="6" t="s">
        <v>354</v>
      </c>
      <c r="D1397" s="6">
        <v>629125</v>
      </c>
      <c r="E1397" s="6" t="s">
        <v>365</v>
      </c>
      <c r="F1397" s="7">
        <v>5</v>
      </c>
      <c r="G1397" s="7">
        <v>5</v>
      </c>
      <c r="H1397" s="6" t="s">
        <v>31</v>
      </c>
      <c r="I1397" s="6" t="s">
        <v>34</v>
      </c>
      <c r="J1397" s="18">
        <v>17</v>
      </c>
      <c r="K1397" s="18">
        <v>54</v>
      </c>
      <c r="L1397" s="18">
        <v>173</v>
      </c>
      <c r="M1397" s="18">
        <v>8581.5</v>
      </c>
      <c r="N1397" s="18">
        <v>16</v>
      </c>
      <c r="O1397" s="18">
        <v>504.79411764705884</v>
      </c>
      <c r="P1397" s="21">
        <v>3.1764705882352939</v>
      </c>
      <c r="Q1397" s="21">
        <v>3.2037037037037037</v>
      </c>
      <c r="R1397" s="18">
        <v>1430.25</v>
      </c>
      <c r="S1397" s="24">
        <v>0.16666666666666666</v>
      </c>
      <c r="T1397" s="18">
        <v>826.85</v>
      </c>
      <c r="U1397" s="24">
        <v>9.6352619006001283E-2</v>
      </c>
      <c r="V1397" s="12" cm="1">
        <f t="array" ref="V1397">SUMPRODUCT((B1397=$B:$B)*(M1397&lt;$M:$M))+1</f>
        <v>336</v>
      </c>
    </row>
    <row r="1398" spans="1:22" x14ac:dyDescent="0.2">
      <c r="A1398" s="14" t="str">
        <f t="shared" si="21"/>
        <v>2024Mary Amendola17</v>
      </c>
      <c r="B1398" s="5">
        <v>2024</v>
      </c>
      <c r="C1398" s="6" t="s">
        <v>354</v>
      </c>
      <c r="D1398" s="6">
        <v>281083</v>
      </c>
      <c r="E1398" s="6" t="s">
        <v>127</v>
      </c>
      <c r="F1398" s="7">
        <v>5</v>
      </c>
      <c r="G1398" s="7">
        <v>6</v>
      </c>
      <c r="H1398" s="6" t="s">
        <v>22</v>
      </c>
      <c r="I1398" s="6" t="s">
        <v>34</v>
      </c>
      <c r="J1398" s="18">
        <v>26</v>
      </c>
      <c r="K1398" s="18">
        <v>65</v>
      </c>
      <c r="L1398" s="18">
        <v>221</v>
      </c>
      <c r="M1398" s="18">
        <v>8354.1</v>
      </c>
      <c r="N1398" s="18">
        <v>17</v>
      </c>
      <c r="O1398" s="18">
        <v>321.31153846153848</v>
      </c>
      <c r="P1398" s="21">
        <v>2.5</v>
      </c>
      <c r="Q1398" s="21">
        <v>3.4</v>
      </c>
      <c r="R1398" s="18">
        <v>1392.3500000000004</v>
      </c>
      <c r="S1398" s="24">
        <v>0.16666666666666671</v>
      </c>
      <c r="T1398" s="18">
        <v>489.40000000000032</v>
      </c>
      <c r="U1398" s="24">
        <v>5.8582013622053876E-2</v>
      </c>
      <c r="V1398" s="12" cm="1">
        <f t="array" ref="V1398">SUMPRODUCT((B1398=$B:$B)*(M1398&lt;$M:$M))+1</f>
        <v>339</v>
      </c>
    </row>
    <row r="1399" spans="1:22" x14ac:dyDescent="0.2">
      <c r="A1399" s="14" t="str">
        <f t="shared" si="21"/>
        <v>2024Mary Amendola18</v>
      </c>
      <c r="B1399" s="5">
        <v>2024</v>
      </c>
      <c r="C1399" s="6" t="s">
        <v>354</v>
      </c>
      <c r="D1399" s="6">
        <v>742625</v>
      </c>
      <c r="E1399" s="6" t="s">
        <v>363</v>
      </c>
      <c r="F1399" s="7">
        <v>5</v>
      </c>
      <c r="G1399" s="7">
        <v>5</v>
      </c>
      <c r="H1399" s="6" t="s">
        <v>31</v>
      </c>
      <c r="I1399" s="6" t="s">
        <v>34</v>
      </c>
      <c r="J1399" s="18">
        <v>55</v>
      </c>
      <c r="K1399" s="18">
        <v>73</v>
      </c>
      <c r="L1399" s="18">
        <v>183</v>
      </c>
      <c r="M1399" s="18">
        <v>6890.9189999999999</v>
      </c>
      <c r="N1399" s="18">
        <v>18</v>
      </c>
      <c r="O1399" s="18">
        <v>125.28943636363636</v>
      </c>
      <c r="P1399" s="21">
        <v>1.3272727272727274</v>
      </c>
      <c r="Q1399" s="21">
        <v>2.506849315068493</v>
      </c>
      <c r="R1399" s="18">
        <v>1265.6689999999999</v>
      </c>
      <c r="S1399" s="24">
        <v>0.18367201820250678</v>
      </c>
      <c r="T1399" s="18">
        <v>-574.63100000000009</v>
      </c>
      <c r="U1399" s="24">
        <v>-8.3389603041336011E-2</v>
      </c>
      <c r="V1399" s="12" cm="1">
        <f t="array" ref="V1399">SUMPRODUCT((B1399=$B:$B)*(M1399&lt;$M:$M))+1</f>
        <v>368</v>
      </c>
    </row>
    <row r="1400" spans="1:22" x14ac:dyDescent="0.2">
      <c r="A1400" s="14" t="str">
        <f t="shared" si="21"/>
        <v>2024Mary Amendola19</v>
      </c>
      <c r="B1400" s="5">
        <v>2024</v>
      </c>
      <c r="C1400" s="6" t="s">
        <v>354</v>
      </c>
      <c r="D1400" s="6">
        <v>522997</v>
      </c>
      <c r="E1400" s="6" t="s">
        <v>368</v>
      </c>
      <c r="F1400" s="7">
        <v>5</v>
      </c>
      <c r="G1400" s="7">
        <v>5</v>
      </c>
      <c r="H1400" s="6" t="s">
        <v>31</v>
      </c>
      <c r="I1400" s="6" t="s">
        <v>34</v>
      </c>
      <c r="J1400" s="18">
        <v>19</v>
      </c>
      <c r="K1400" s="18">
        <v>39</v>
      </c>
      <c r="L1400" s="18">
        <v>75</v>
      </c>
      <c r="M1400" s="18">
        <v>3785.4</v>
      </c>
      <c r="N1400" s="18">
        <v>19</v>
      </c>
      <c r="O1400" s="18">
        <v>199.23157894736843</v>
      </c>
      <c r="P1400" s="21">
        <v>2.0526315789473686</v>
      </c>
      <c r="Q1400" s="21">
        <v>1.9230769230769231</v>
      </c>
      <c r="R1400" s="18">
        <v>630.90000000000009</v>
      </c>
      <c r="S1400" s="24">
        <v>0.16666666666666669</v>
      </c>
      <c r="T1400" s="18">
        <v>-19.999999999999886</v>
      </c>
      <c r="U1400" s="24">
        <v>-5.2834574945844256E-3</v>
      </c>
      <c r="V1400" s="12" cm="1">
        <f t="array" ref="V1400">SUMPRODUCT((B1400=$B:$B)*(M1400&lt;$M:$M))+1</f>
        <v>429</v>
      </c>
    </row>
    <row r="1401" spans="1:22" x14ac:dyDescent="0.2">
      <c r="A1401" s="14" t="str">
        <f t="shared" si="21"/>
        <v>2024Mary Amendola20</v>
      </c>
      <c r="B1401" s="5">
        <v>2024</v>
      </c>
      <c r="C1401" s="6" t="s">
        <v>354</v>
      </c>
      <c r="D1401" s="6">
        <v>321904</v>
      </c>
      <c r="E1401" s="6" t="s">
        <v>369</v>
      </c>
      <c r="F1401" s="7">
        <v>5</v>
      </c>
      <c r="G1401" s="7">
        <v>5</v>
      </c>
      <c r="H1401" s="6" t="s">
        <v>31</v>
      </c>
      <c r="I1401" s="6" t="s">
        <v>34</v>
      </c>
      <c r="J1401" s="18">
        <v>24</v>
      </c>
      <c r="K1401" s="18">
        <v>24</v>
      </c>
      <c r="L1401" s="18">
        <v>63</v>
      </c>
      <c r="M1401" s="18">
        <v>3504.4589999999998</v>
      </c>
      <c r="N1401" s="18">
        <v>20</v>
      </c>
      <c r="O1401" s="18">
        <v>146.019125</v>
      </c>
      <c r="P1401" s="21">
        <v>1</v>
      </c>
      <c r="Q1401" s="21">
        <v>2.625</v>
      </c>
      <c r="R1401" s="18">
        <v>737.45899999999983</v>
      </c>
      <c r="S1401" s="24">
        <v>0.21043447790372205</v>
      </c>
      <c r="T1401" s="18">
        <v>-56.941000000000145</v>
      </c>
      <c r="U1401" s="24">
        <v>-1.6248156990850842E-2</v>
      </c>
      <c r="V1401" s="12" cm="1">
        <f t="array" ref="V1401">SUMPRODUCT((B1401=$B:$B)*(M1401&lt;$M:$M))+1</f>
        <v>440</v>
      </c>
    </row>
    <row r="1402" spans="1:22" x14ac:dyDescent="0.2">
      <c r="A1402" s="14" t="str">
        <f t="shared" si="21"/>
        <v>2024Mary Amendola21</v>
      </c>
      <c r="B1402" s="5">
        <v>2024</v>
      </c>
      <c r="C1402" s="6" t="s">
        <v>354</v>
      </c>
      <c r="D1402" s="6">
        <v>354104</v>
      </c>
      <c r="E1402" s="6" t="s">
        <v>367</v>
      </c>
      <c r="F1402" s="7">
        <v>5</v>
      </c>
      <c r="G1402" s="7">
        <v>5</v>
      </c>
      <c r="H1402" s="6" t="s">
        <v>31</v>
      </c>
      <c r="I1402" s="6" t="s">
        <v>34</v>
      </c>
      <c r="J1402" s="18">
        <v>9</v>
      </c>
      <c r="K1402" s="18">
        <v>19</v>
      </c>
      <c r="L1402" s="18">
        <v>48</v>
      </c>
      <c r="M1402" s="18">
        <v>2176.6640000000002</v>
      </c>
      <c r="N1402" s="18">
        <v>21</v>
      </c>
      <c r="O1402" s="18">
        <v>241.85155555555559</v>
      </c>
      <c r="P1402" s="21">
        <v>2.1111111111111112</v>
      </c>
      <c r="Q1402" s="21">
        <v>2.5263157894736841</v>
      </c>
      <c r="R1402" s="18">
        <v>559.16400000000021</v>
      </c>
      <c r="S1402" s="24">
        <v>0.25689036066200394</v>
      </c>
      <c r="T1402" s="18">
        <v>250.26400000000024</v>
      </c>
      <c r="U1402" s="24">
        <v>0.1149759448403613</v>
      </c>
      <c r="V1402" s="12" cm="1">
        <f t="array" ref="V1402">SUMPRODUCT((B1402=$B:$B)*(M1402&lt;$M:$M))+1</f>
        <v>477</v>
      </c>
    </row>
    <row r="1403" spans="1:22" x14ac:dyDescent="0.2">
      <c r="A1403" s="14" t="str">
        <f t="shared" si="21"/>
        <v>2024Mary Amendola22</v>
      </c>
      <c r="B1403" s="5">
        <v>2024</v>
      </c>
      <c r="C1403" s="6" t="s">
        <v>354</v>
      </c>
      <c r="D1403" s="6">
        <v>962009</v>
      </c>
      <c r="E1403" s="6" t="s">
        <v>364</v>
      </c>
      <c r="F1403" s="7">
        <v>5</v>
      </c>
      <c r="G1403" s="7">
        <v>5</v>
      </c>
      <c r="H1403" s="6" t="s">
        <v>31</v>
      </c>
      <c r="I1403" s="6" t="s">
        <v>34</v>
      </c>
      <c r="J1403" s="18">
        <v>8</v>
      </c>
      <c r="K1403" s="18">
        <v>8</v>
      </c>
      <c r="L1403" s="18">
        <v>10</v>
      </c>
      <c r="M1403" s="18">
        <v>459.6</v>
      </c>
      <c r="N1403" s="18">
        <v>22</v>
      </c>
      <c r="O1403" s="18">
        <v>57.45</v>
      </c>
      <c r="P1403" s="21">
        <v>1</v>
      </c>
      <c r="Q1403" s="21">
        <v>1.25</v>
      </c>
      <c r="R1403" s="18">
        <v>76.600000000000023</v>
      </c>
      <c r="S1403" s="24">
        <v>0.16666666666666671</v>
      </c>
      <c r="T1403" s="18">
        <v>-188.2</v>
      </c>
      <c r="U1403" s="24">
        <v>-0.40948651000870318</v>
      </c>
      <c r="V1403" s="12" cm="1">
        <f t="array" ref="V1403">SUMPRODUCT((B1403=$B:$B)*(M1403&lt;$M:$M))+1</f>
        <v>518</v>
      </c>
    </row>
    <row r="1404" spans="1:22" x14ac:dyDescent="0.2">
      <c r="A1404" s="14" t="str">
        <f t="shared" si="21"/>
        <v>2024Megan Neal1</v>
      </c>
      <c r="B1404" s="5">
        <v>2024</v>
      </c>
      <c r="C1404" s="6" t="s">
        <v>507</v>
      </c>
      <c r="D1404" s="6">
        <v>260421</v>
      </c>
      <c r="E1404" s="6" t="s">
        <v>506</v>
      </c>
      <c r="F1404" s="7">
        <v>5</v>
      </c>
      <c r="G1404" s="7">
        <v>5</v>
      </c>
      <c r="H1404" s="6" t="s">
        <v>22</v>
      </c>
      <c r="I1404" s="6" t="s">
        <v>25</v>
      </c>
      <c r="J1404" s="18">
        <v>105</v>
      </c>
      <c r="K1404" s="18">
        <v>358</v>
      </c>
      <c r="L1404" s="18">
        <v>2425</v>
      </c>
      <c r="M1404" s="18">
        <v>99339.964999999997</v>
      </c>
      <c r="N1404" s="18">
        <v>1</v>
      </c>
      <c r="O1404" s="18">
        <v>946.09490476190467</v>
      </c>
      <c r="P1404" s="21">
        <v>3.4095238095238094</v>
      </c>
      <c r="Q1404" s="21">
        <v>6.7737430167597763</v>
      </c>
      <c r="R1404" s="18">
        <v>9351.2149999999965</v>
      </c>
      <c r="S1404" s="24">
        <v>9.413346380784407E-2</v>
      </c>
      <c r="T1404" s="18">
        <v>5602.9149999999963</v>
      </c>
      <c r="U1404" s="24">
        <v>5.6401419106600216E-2</v>
      </c>
      <c r="V1404" s="12" cm="1">
        <f t="array" ref="V1404">SUMPRODUCT((B1404=$B:$B)*(M1404&lt;$M:$M))+1</f>
        <v>64</v>
      </c>
    </row>
    <row r="1405" spans="1:22" x14ac:dyDescent="0.2">
      <c r="A1405" s="14" t="str">
        <f t="shared" si="21"/>
        <v>2024Megan Neal2</v>
      </c>
      <c r="B1405" s="5">
        <v>2024</v>
      </c>
      <c r="C1405" s="6" t="s">
        <v>507</v>
      </c>
      <c r="D1405" s="6">
        <v>420491</v>
      </c>
      <c r="E1405" s="6" t="s">
        <v>508</v>
      </c>
      <c r="F1405" s="7">
        <v>5</v>
      </c>
      <c r="G1405" s="7">
        <v>5</v>
      </c>
      <c r="H1405" s="6" t="s">
        <v>31</v>
      </c>
      <c r="I1405" s="6" t="s">
        <v>29</v>
      </c>
      <c r="J1405" s="18">
        <v>108</v>
      </c>
      <c r="K1405" s="18">
        <v>240</v>
      </c>
      <c r="L1405" s="18">
        <v>1008</v>
      </c>
      <c r="M1405" s="18">
        <v>44589</v>
      </c>
      <c r="N1405" s="18">
        <v>2</v>
      </c>
      <c r="O1405" s="18">
        <v>412.86111111111109</v>
      </c>
      <c r="P1405" s="21">
        <v>2.2222222222222223</v>
      </c>
      <c r="Q1405" s="21">
        <v>4.2</v>
      </c>
      <c r="R1405" s="18">
        <v>7431.5</v>
      </c>
      <c r="S1405" s="24">
        <v>0.16666666666666666</v>
      </c>
      <c r="T1405" s="18">
        <v>3713.7000000000098</v>
      </c>
      <c r="U1405" s="24">
        <v>8.3287357868532821E-2</v>
      </c>
      <c r="V1405" s="12" cm="1">
        <f t="array" ref="V1405">SUMPRODUCT((B1405=$B:$B)*(M1405&lt;$M:$M))+1</f>
        <v>150</v>
      </c>
    </row>
    <row r="1406" spans="1:22" x14ac:dyDescent="0.2">
      <c r="A1406" s="14" t="str">
        <f t="shared" si="21"/>
        <v>2024Megan Neal3</v>
      </c>
      <c r="B1406" s="5">
        <v>2024</v>
      </c>
      <c r="C1406" s="6" t="s">
        <v>507</v>
      </c>
      <c r="D1406" s="6">
        <v>523111</v>
      </c>
      <c r="E1406" s="6" t="s">
        <v>509</v>
      </c>
      <c r="F1406" s="7">
        <v>5</v>
      </c>
      <c r="G1406" s="7">
        <v>5</v>
      </c>
      <c r="H1406" s="6" t="s">
        <v>31</v>
      </c>
      <c r="I1406" s="6" t="s">
        <v>29</v>
      </c>
      <c r="J1406" s="18">
        <v>67</v>
      </c>
      <c r="K1406" s="18">
        <v>234</v>
      </c>
      <c r="L1406" s="18">
        <v>835</v>
      </c>
      <c r="M1406" s="18">
        <v>38827.5</v>
      </c>
      <c r="N1406" s="18">
        <v>3</v>
      </c>
      <c r="O1406" s="18">
        <v>579.51492537313436</v>
      </c>
      <c r="P1406" s="21">
        <v>3.4925373134328357</v>
      </c>
      <c r="Q1406" s="21">
        <v>3.5683760683760686</v>
      </c>
      <c r="R1406" s="18">
        <v>6471.25</v>
      </c>
      <c r="S1406" s="24">
        <v>0.16666666666666666</v>
      </c>
      <c r="T1406" s="18">
        <v>4075.9</v>
      </c>
      <c r="U1406" s="24">
        <v>0.10497456699504218</v>
      </c>
      <c r="V1406" s="12" cm="1">
        <f t="array" ref="V1406">SUMPRODUCT((B1406=$B:$B)*(M1406&lt;$M:$M))+1</f>
        <v>162</v>
      </c>
    </row>
    <row r="1407" spans="1:22" x14ac:dyDescent="0.2">
      <c r="A1407" s="14" t="str">
        <f t="shared" si="21"/>
        <v>2024Megan Neal4</v>
      </c>
      <c r="B1407" s="5">
        <v>2024</v>
      </c>
      <c r="C1407" s="6" t="s">
        <v>507</v>
      </c>
      <c r="D1407" s="6">
        <v>958859</v>
      </c>
      <c r="E1407" s="6" t="s">
        <v>510</v>
      </c>
      <c r="F1407" s="7">
        <v>5</v>
      </c>
      <c r="G1407" s="7">
        <v>2</v>
      </c>
      <c r="H1407" s="6" t="s">
        <v>31</v>
      </c>
      <c r="I1407" s="6" t="s">
        <v>34</v>
      </c>
      <c r="J1407" s="18">
        <v>61</v>
      </c>
      <c r="K1407" s="18">
        <v>70</v>
      </c>
      <c r="L1407" s="18">
        <v>184</v>
      </c>
      <c r="M1407" s="18">
        <v>10587.6</v>
      </c>
      <c r="N1407" s="18">
        <v>4</v>
      </c>
      <c r="O1407" s="18">
        <v>173.56721311475411</v>
      </c>
      <c r="P1407" s="21">
        <v>1.1475409836065573</v>
      </c>
      <c r="Q1407" s="21">
        <v>2.6285714285714286</v>
      </c>
      <c r="R1407" s="18">
        <v>1764.6000000000004</v>
      </c>
      <c r="S1407" s="24">
        <v>0.16666666666666669</v>
      </c>
      <c r="T1407" s="18">
        <v>-264.39999999999964</v>
      </c>
      <c r="U1407" s="24">
        <v>-2.4972609467679138E-2</v>
      </c>
      <c r="V1407" s="12" cm="1">
        <f t="array" ref="V1407">SUMPRODUCT((B1407=$B:$B)*(M1407&lt;$M:$M))+1</f>
        <v>290</v>
      </c>
    </row>
    <row r="1408" spans="1:22" x14ac:dyDescent="0.2">
      <c r="A1408" s="14" t="str">
        <f t="shared" si="21"/>
        <v>2024Megan Neal5</v>
      </c>
      <c r="B1408" s="5">
        <v>2024</v>
      </c>
      <c r="C1408" s="6" t="s">
        <v>507</v>
      </c>
      <c r="D1408" s="6">
        <v>243584</v>
      </c>
      <c r="E1408" s="6" t="s">
        <v>511</v>
      </c>
      <c r="F1408" s="7">
        <v>5</v>
      </c>
      <c r="G1408" s="7">
        <v>5</v>
      </c>
      <c r="H1408" s="6" t="s">
        <v>31</v>
      </c>
      <c r="I1408" s="6" t="s">
        <v>34</v>
      </c>
      <c r="J1408" s="18">
        <v>19</v>
      </c>
      <c r="K1408" s="18">
        <v>84</v>
      </c>
      <c r="L1408" s="18">
        <v>316</v>
      </c>
      <c r="M1408" s="18">
        <v>10550.4</v>
      </c>
      <c r="N1408" s="18">
        <v>5</v>
      </c>
      <c r="O1408" s="18">
        <v>555.28421052631575</v>
      </c>
      <c r="P1408" s="21">
        <v>4.4210526315789478</v>
      </c>
      <c r="Q1408" s="21">
        <v>3.7619047619047619</v>
      </c>
      <c r="R1408" s="18">
        <v>1758.3999999999996</v>
      </c>
      <c r="S1408" s="24">
        <v>0.16666666666666663</v>
      </c>
      <c r="T1408" s="18">
        <v>1062.3999999999996</v>
      </c>
      <c r="U1408" s="24">
        <v>0.10069760388231723</v>
      </c>
      <c r="V1408" s="12" cm="1">
        <f t="array" ref="V1408">SUMPRODUCT((B1408=$B:$B)*(M1408&lt;$M:$M))+1</f>
        <v>291</v>
      </c>
    </row>
    <row r="1409" spans="1:22" x14ac:dyDescent="0.2">
      <c r="A1409" s="14" t="str">
        <f t="shared" si="21"/>
        <v>2024Megan Neal6</v>
      </c>
      <c r="B1409" s="5">
        <v>2024</v>
      </c>
      <c r="C1409" s="6" t="s">
        <v>507</v>
      </c>
      <c r="D1409" s="6">
        <v>673908</v>
      </c>
      <c r="E1409" s="6" t="s">
        <v>512</v>
      </c>
      <c r="F1409" s="7">
        <v>5</v>
      </c>
      <c r="G1409" s="7">
        <v>5</v>
      </c>
      <c r="H1409" s="6" t="s">
        <v>31</v>
      </c>
      <c r="I1409" s="6" t="s">
        <v>34</v>
      </c>
      <c r="J1409" s="18">
        <v>27</v>
      </c>
      <c r="K1409" s="18">
        <v>71</v>
      </c>
      <c r="L1409" s="18">
        <v>170</v>
      </c>
      <c r="M1409" s="18">
        <v>7846.64</v>
      </c>
      <c r="N1409" s="18">
        <v>6</v>
      </c>
      <c r="O1409" s="18">
        <v>290.6162962962963</v>
      </c>
      <c r="P1409" s="21">
        <v>2.6296296296296298</v>
      </c>
      <c r="Q1409" s="21">
        <v>2.3943661971830985</v>
      </c>
      <c r="R1409" s="18">
        <v>2825.1400000000003</v>
      </c>
      <c r="S1409" s="24">
        <v>0.36004455410213804</v>
      </c>
      <c r="T1409" s="18">
        <v>1883.5900000000004</v>
      </c>
      <c r="U1409" s="24">
        <v>0.24005051843846542</v>
      </c>
      <c r="V1409" s="12" cm="1">
        <f t="array" ref="V1409">SUMPRODUCT((B1409=$B:$B)*(M1409&lt;$M:$M))+1</f>
        <v>350</v>
      </c>
    </row>
    <row r="1410" spans="1:22" x14ac:dyDescent="0.2">
      <c r="A1410" s="14" t="str">
        <f t="shared" ref="A1410:A1473" si="22">B1410&amp;C1410&amp;N1410</f>
        <v>2024Megan Neal7</v>
      </c>
      <c r="B1410" s="5">
        <v>2024</v>
      </c>
      <c r="C1410" s="6" t="s">
        <v>507</v>
      </c>
      <c r="D1410" s="6">
        <v>921608</v>
      </c>
      <c r="E1410" s="6" t="s">
        <v>513</v>
      </c>
      <c r="F1410" s="7">
        <v>5</v>
      </c>
      <c r="G1410" s="7">
        <v>5</v>
      </c>
      <c r="H1410" s="6" t="s">
        <v>31</v>
      </c>
      <c r="I1410" s="6" t="s">
        <v>34</v>
      </c>
      <c r="J1410" s="18">
        <v>15</v>
      </c>
      <c r="K1410" s="18">
        <v>31</v>
      </c>
      <c r="L1410" s="18">
        <v>58</v>
      </c>
      <c r="M1410" s="18">
        <v>2703.5360000000001</v>
      </c>
      <c r="N1410" s="18">
        <v>7</v>
      </c>
      <c r="O1410" s="18">
        <v>180.23573333333334</v>
      </c>
      <c r="P1410" s="21">
        <v>2.0666666666666669</v>
      </c>
      <c r="Q1410" s="21">
        <v>1.8709677419354838</v>
      </c>
      <c r="R1410" s="18">
        <v>630.03600000000006</v>
      </c>
      <c r="S1410" s="24">
        <v>0.23304146865438449</v>
      </c>
      <c r="T1410" s="18">
        <v>115.93600000000004</v>
      </c>
      <c r="U1410" s="24">
        <v>4.2883098283137355E-2</v>
      </c>
      <c r="V1410" s="12" cm="1">
        <f t="array" ref="V1410">SUMPRODUCT((B1410=$B:$B)*(M1410&lt;$M:$M))+1</f>
        <v>464</v>
      </c>
    </row>
    <row r="1411" spans="1:22" x14ac:dyDescent="0.2">
      <c r="A1411" s="14" t="str">
        <f t="shared" si="22"/>
        <v>2024Megan Neal8</v>
      </c>
      <c r="B1411" s="5">
        <v>2024</v>
      </c>
      <c r="C1411" s="6" t="s">
        <v>507</v>
      </c>
      <c r="D1411" s="6">
        <v>158844</v>
      </c>
      <c r="E1411" s="6" t="s">
        <v>514</v>
      </c>
      <c r="F1411" s="7">
        <v>5</v>
      </c>
      <c r="G1411" s="7">
        <v>5</v>
      </c>
      <c r="H1411" s="6" t="s">
        <v>31</v>
      </c>
      <c r="I1411" s="6" t="s">
        <v>34</v>
      </c>
      <c r="J1411" s="18">
        <v>9</v>
      </c>
      <c r="K1411" s="18">
        <v>18</v>
      </c>
      <c r="L1411" s="18">
        <v>73</v>
      </c>
      <c r="M1411" s="18">
        <v>2506.616</v>
      </c>
      <c r="N1411" s="18">
        <v>8</v>
      </c>
      <c r="O1411" s="18">
        <v>278.51288888888888</v>
      </c>
      <c r="P1411" s="21">
        <v>2</v>
      </c>
      <c r="Q1411" s="21">
        <v>4.0555555555555554</v>
      </c>
      <c r="R1411" s="18">
        <v>462.61599999999999</v>
      </c>
      <c r="S1411" s="24">
        <v>0.18455798574652041</v>
      </c>
      <c r="T1411" s="18">
        <v>154.81599999999997</v>
      </c>
      <c r="U1411" s="24">
        <v>6.1762950527723424E-2</v>
      </c>
      <c r="V1411" s="12" cm="1">
        <f t="array" ref="V1411">SUMPRODUCT((B1411=$B:$B)*(M1411&lt;$M:$M))+1</f>
        <v>472</v>
      </c>
    </row>
    <row r="1412" spans="1:22" x14ac:dyDescent="0.2">
      <c r="A1412" s="14" t="str">
        <f t="shared" si="22"/>
        <v>2024Megan Neal9</v>
      </c>
      <c r="B1412" s="5">
        <v>2024</v>
      </c>
      <c r="C1412" s="6" t="s">
        <v>507</v>
      </c>
      <c r="D1412" s="6">
        <v>577120</v>
      </c>
      <c r="E1412" s="6" t="s">
        <v>515</v>
      </c>
      <c r="F1412" s="7">
        <v>5</v>
      </c>
      <c r="G1412" s="7">
        <v>5</v>
      </c>
      <c r="H1412" s="6" t="s">
        <v>31</v>
      </c>
      <c r="I1412" s="6" t="s">
        <v>34</v>
      </c>
      <c r="J1412" s="18">
        <v>2</v>
      </c>
      <c r="K1412" s="18">
        <v>3</v>
      </c>
      <c r="L1412" s="18">
        <v>3</v>
      </c>
      <c r="M1412" s="18">
        <v>144.77600000000001</v>
      </c>
      <c r="N1412" s="18">
        <v>9</v>
      </c>
      <c r="O1412" s="18">
        <v>72.388000000000005</v>
      </c>
      <c r="P1412" s="21">
        <v>1.5</v>
      </c>
      <c r="Q1412" s="21">
        <v>1</v>
      </c>
      <c r="R1412" s="18">
        <v>58.77600000000001</v>
      </c>
      <c r="S1412" s="24">
        <v>0.40597889152898275</v>
      </c>
      <c r="T1412" s="18">
        <v>-8.5239999999999867</v>
      </c>
      <c r="U1412" s="24">
        <v>-5.8877161960545848E-2</v>
      </c>
      <c r="V1412" s="12" cm="1">
        <f t="array" ref="V1412">SUMPRODUCT((B1412=$B:$B)*(M1412&lt;$M:$M))+1</f>
        <v>523</v>
      </c>
    </row>
    <row r="1413" spans="1:22" x14ac:dyDescent="0.2">
      <c r="A1413" s="14" t="str">
        <f t="shared" si="22"/>
        <v>2024Mikhail Reilly1</v>
      </c>
      <c r="B1413" s="5">
        <v>2024</v>
      </c>
      <c r="C1413" s="6" t="s">
        <v>370</v>
      </c>
      <c r="D1413" s="6">
        <v>852502</v>
      </c>
      <c r="E1413" s="6" t="s">
        <v>502</v>
      </c>
      <c r="F1413" s="7">
        <v>2</v>
      </c>
      <c r="G1413" s="7">
        <v>1</v>
      </c>
      <c r="H1413" s="6" t="s">
        <v>22</v>
      </c>
      <c r="I1413" s="6" t="s">
        <v>25</v>
      </c>
      <c r="J1413" s="18">
        <v>79</v>
      </c>
      <c r="K1413" s="18">
        <v>501</v>
      </c>
      <c r="L1413" s="18">
        <v>2795</v>
      </c>
      <c r="M1413" s="18">
        <v>107693.85</v>
      </c>
      <c r="N1413" s="18">
        <v>1</v>
      </c>
      <c r="O1413" s="18">
        <v>1363.2132911392405</v>
      </c>
      <c r="P1413" s="21">
        <v>6.3417721518987342</v>
      </c>
      <c r="Q1413" s="21">
        <v>5.5788423153692612</v>
      </c>
      <c r="R1413" s="18">
        <v>9790.3500000000058</v>
      </c>
      <c r="S1413" s="24">
        <v>9.0909090909090953E-2</v>
      </c>
      <c r="T1413" s="18">
        <v>6810.7700000000059</v>
      </c>
      <c r="U1413" s="24">
        <v>6.324195857052195E-2</v>
      </c>
      <c r="V1413" s="12" cm="1">
        <f t="array" ref="V1413">SUMPRODUCT((B1413=$B:$B)*(M1413&lt;$M:$M))+1</f>
        <v>54</v>
      </c>
    </row>
    <row r="1414" spans="1:22" x14ac:dyDescent="0.2">
      <c r="A1414" s="14" t="str">
        <f t="shared" si="22"/>
        <v>2024Mikhail Reilly2</v>
      </c>
      <c r="B1414" s="5">
        <v>2024</v>
      </c>
      <c r="C1414" s="6" t="s">
        <v>370</v>
      </c>
      <c r="D1414" s="6">
        <v>832569</v>
      </c>
      <c r="E1414" s="6" t="s">
        <v>371</v>
      </c>
      <c r="F1414" s="7">
        <v>3</v>
      </c>
      <c r="G1414" s="7">
        <v>3</v>
      </c>
      <c r="H1414" s="6" t="s">
        <v>31</v>
      </c>
      <c r="I1414" s="6" t="s">
        <v>29</v>
      </c>
      <c r="J1414" s="18">
        <v>100</v>
      </c>
      <c r="K1414" s="18">
        <v>378</v>
      </c>
      <c r="L1414" s="18">
        <v>1535</v>
      </c>
      <c r="M1414" s="18">
        <v>71767.255000000005</v>
      </c>
      <c r="N1414" s="18">
        <v>2</v>
      </c>
      <c r="O1414" s="18">
        <v>717.67255</v>
      </c>
      <c r="P1414" s="21">
        <v>3.78</v>
      </c>
      <c r="Q1414" s="21">
        <v>4.0608465608465609</v>
      </c>
      <c r="R1414" s="18">
        <v>15617.505000000005</v>
      </c>
      <c r="S1414" s="24">
        <v>0.21761324158211157</v>
      </c>
      <c r="T1414" s="18">
        <v>12104.455000000005</v>
      </c>
      <c r="U1414" s="24">
        <v>0.16866264426582853</v>
      </c>
      <c r="V1414" s="12" cm="1">
        <f t="array" ref="V1414">SUMPRODUCT((B1414=$B:$B)*(M1414&lt;$M:$M))+1</f>
        <v>91</v>
      </c>
    </row>
    <row r="1415" spans="1:22" x14ac:dyDescent="0.2">
      <c r="A1415" s="14" t="str">
        <f t="shared" si="22"/>
        <v>2024Mikhail Reilly3</v>
      </c>
      <c r="B1415" s="5">
        <v>2024</v>
      </c>
      <c r="C1415" s="6" t="s">
        <v>370</v>
      </c>
      <c r="D1415" s="6">
        <v>128453</v>
      </c>
      <c r="E1415" s="6" t="s">
        <v>180</v>
      </c>
      <c r="F1415" s="7">
        <v>3</v>
      </c>
      <c r="G1415" s="7">
        <v>1</v>
      </c>
      <c r="H1415" s="6" t="s">
        <v>22</v>
      </c>
      <c r="I1415" s="6" t="s">
        <v>29</v>
      </c>
      <c r="J1415" s="18">
        <v>104</v>
      </c>
      <c r="K1415" s="18">
        <v>230</v>
      </c>
      <c r="L1415" s="18">
        <v>1080</v>
      </c>
      <c r="M1415" s="18">
        <v>46896.77</v>
      </c>
      <c r="N1415" s="18">
        <v>3</v>
      </c>
      <c r="O1415" s="18">
        <v>450.93048076923071</v>
      </c>
      <c r="P1415" s="21">
        <v>2.2115384615384617</v>
      </c>
      <c r="Q1415" s="21">
        <v>4.6956521739130439</v>
      </c>
      <c r="R1415" s="18">
        <v>6468.5199999999968</v>
      </c>
      <c r="S1415" s="24">
        <v>0.13793103448275856</v>
      </c>
      <c r="T1415" s="18">
        <v>2992.6199999999967</v>
      </c>
      <c r="U1415" s="24">
        <v>6.3812923576612987E-2</v>
      </c>
      <c r="V1415" s="12" cm="1">
        <f t="array" ref="V1415">SUMPRODUCT((B1415=$B:$B)*(M1415&lt;$M:$M))+1</f>
        <v>142</v>
      </c>
    </row>
    <row r="1416" spans="1:22" x14ac:dyDescent="0.2">
      <c r="A1416" s="14" t="str">
        <f t="shared" si="22"/>
        <v>2024Mikhail Reilly4</v>
      </c>
      <c r="B1416" s="5">
        <v>2024</v>
      </c>
      <c r="C1416" s="6" t="s">
        <v>370</v>
      </c>
      <c r="D1416" s="6">
        <v>547050</v>
      </c>
      <c r="E1416" s="6" t="s">
        <v>372</v>
      </c>
      <c r="F1416" s="7">
        <v>3</v>
      </c>
      <c r="G1416" s="7">
        <v>6</v>
      </c>
      <c r="H1416" s="6" t="s">
        <v>22</v>
      </c>
      <c r="I1416" s="6" t="s">
        <v>29</v>
      </c>
      <c r="J1416" s="18">
        <v>65</v>
      </c>
      <c r="K1416" s="18">
        <v>248</v>
      </c>
      <c r="L1416" s="18">
        <v>909</v>
      </c>
      <c r="M1416" s="18">
        <v>34965.9</v>
      </c>
      <c r="N1416" s="18">
        <v>4</v>
      </c>
      <c r="O1416" s="18">
        <v>537.93692307692311</v>
      </c>
      <c r="P1416" s="21">
        <v>3.8153846153846156</v>
      </c>
      <c r="Q1416" s="21">
        <v>3.6653225806451615</v>
      </c>
      <c r="R1416" s="18">
        <v>5827.6500000000015</v>
      </c>
      <c r="S1416" s="24">
        <v>0.16666666666666671</v>
      </c>
      <c r="T1416" s="18">
        <v>3539.8500000000013</v>
      </c>
      <c r="U1416" s="24">
        <v>0.10123720539153865</v>
      </c>
      <c r="V1416" s="12" cm="1">
        <f t="array" ref="V1416">SUMPRODUCT((B1416=$B:$B)*(M1416&lt;$M:$M))+1</f>
        <v>173</v>
      </c>
    </row>
    <row r="1417" spans="1:22" x14ac:dyDescent="0.2">
      <c r="A1417" s="14" t="str">
        <f t="shared" si="22"/>
        <v>2024Mikhail Reilly5</v>
      </c>
      <c r="B1417" s="5">
        <v>2024</v>
      </c>
      <c r="C1417" s="6" t="s">
        <v>370</v>
      </c>
      <c r="D1417" s="6">
        <v>560409</v>
      </c>
      <c r="E1417" s="6" t="s">
        <v>374</v>
      </c>
      <c r="F1417" s="7">
        <v>3</v>
      </c>
      <c r="G1417" s="7">
        <v>3</v>
      </c>
      <c r="H1417" s="6" t="s">
        <v>31</v>
      </c>
      <c r="I1417" s="6" t="s">
        <v>34</v>
      </c>
      <c r="J1417" s="18">
        <v>25</v>
      </c>
      <c r="K1417" s="18">
        <v>46</v>
      </c>
      <c r="L1417" s="18">
        <v>156</v>
      </c>
      <c r="M1417" s="18">
        <v>7475.7</v>
      </c>
      <c r="N1417" s="18">
        <v>5</v>
      </c>
      <c r="O1417" s="18">
        <v>299.02800000000002</v>
      </c>
      <c r="P1417" s="21">
        <v>1.84</v>
      </c>
      <c r="Q1417" s="21">
        <v>3.3913043478260869</v>
      </c>
      <c r="R1417" s="18">
        <v>1245.9499999999998</v>
      </c>
      <c r="S1417" s="24">
        <v>0.16666666666666666</v>
      </c>
      <c r="T1417" s="18">
        <v>420.3499999999998</v>
      </c>
      <c r="U1417" s="24">
        <v>5.6228848134622818E-2</v>
      </c>
      <c r="V1417" s="12" cm="1">
        <f t="array" ref="V1417">SUMPRODUCT((B1417=$B:$B)*(M1417&lt;$M:$M))+1</f>
        <v>359</v>
      </c>
    </row>
    <row r="1418" spans="1:22" x14ac:dyDescent="0.2">
      <c r="A1418" s="14" t="str">
        <f t="shared" si="22"/>
        <v>2024Mikhail Reilly6</v>
      </c>
      <c r="B1418" s="5">
        <v>2024</v>
      </c>
      <c r="C1418" s="6" t="s">
        <v>370</v>
      </c>
      <c r="D1418" s="6">
        <v>914425</v>
      </c>
      <c r="E1418" s="6" t="s">
        <v>505</v>
      </c>
      <c r="F1418" s="7">
        <v>3</v>
      </c>
      <c r="G1418" s="7">
        <v>1</v>
      </c>
      <c r="H1418" s="6" t="s">
        <v>22</v>
      </c>
      <c r="I1418" s="6" t="s">
        <v>34</v>
      </c>
      <c r="J1418" s="18">
        <v>8</v>
      </c>
      <c r="K1418" s="18">
        <v>22</v>
      </c>
      <c r="L1418" s="18">
        <v>91</v>
      </c>
      <c r="M1418" s="18">
        <v>4254</v>
      </c>
      <c r="N1418" s="18">
        <v>6</v>
      </c>
      <c r="O1418" s="18">
        <v>531.75</v>
      </c>
      <c r="P1418" s="21">
        <v>2.75</v>
      </c>
      <c r="Q1418" s="21">
        <v>4.1363636363636367</v>
      </c>
      <c r="R1418" s="18">
        <v>709</v>
      </c>
      <c r="S1418" s="24">
        <v>0.16666666666666666</v>
      </c>
      <c r="T1418" s="18">
        <v>436.8</v>
      </c>
      <c r="U1418" s="24">
        <v>0.10267983074753173</v>
      </c>
      <c r="V1418" s="12" cm="1">
        <f t="array" ref="V1418">SUMPRODUCT((B1418=$B:$B)*(M1418&lt;$M:$M))+1</f>
        <v>419</v>
      </c>
    </row>
    <row r="1419" spans="1:22" x14ac:dyDescent="0.2">
      <c r="A1419" s="14" t="str">
        <f t="shared" si="22"/>
        <v>2024Mikhail Reilly7</v>
      </c>
      <c r="B1419" s="5">
        <v>2024</v>
      </c>
      <c r="C1419" s="6" t="s">
        <v>370</v>
      </c>
      <c r="D1419" s="6">
        <v>811025</v>
      </c>
      <c r="E1419" s="6" t="s">
        <v>229</v>
      </c>
      <c r="F1419" s="7">
        <v>3</v>
      </c>
      <c r="G1419" s="7">
        <v>4</v>
      </c>
      <c r="H1419" s="6" t="s">
        <v>22</v>
      </c>
      <c r="I1419" s="6" t="s">
        <v>34</v>
      </c>
      <c r="J1419" s="18">
        <v>6</v>
      </c>
      <c r="K1419" s="18">
        <v>16</v>
      </c>
      <c r="L1419" s="18">
        <v>57</v>
      </c>
      <c r="M1419" s="18">
        <v>2573.4</v>
      </c>
      <c r="N1419" s="18">
        <v>7</v>
      </c>
      <c r="O1419" s="18">
        <v>428.90000000000003</v>
      </c>
      <c r="P1419" s="21">
        <v>2.6666666666666665</v>
      </c>
      <c r="Q1419" s="21">
        <v>3.5625</v>
      </c>
      <c r="R1419" s="18">
        <v>428.90000000000009</v>
      </c>
      <c r="S1419" s="24">
        <v>0.16666666666666669</v>
      </c>
      <c r="T1419" s="18">
        <v>225.3000000000001</v>
      </c>
      <c r="U1419" s="24">
        <v>8.7549545348566141E-2</v>
      </c>
      <c r="V1419" s="12" cm="1">
        <f t="array" ref="V1419">SUMPRODUCT((B1419=$B:$B)*(M1419&lt;$M:$M))+1</f>
        <v>470</v>
      </c>
    </row>
    <row r="1420" spans="1:22" x14ac:dyDescent="0.2">
      <c r="A1420" s="14" t="str">
        <f t="shared" si="22"/>
        <v>2024Mikhail Reilly8</v>
      </c>
      <c r="B1420" s="5">
        <v>2024</v>
      </c>
      <c r="C1420" s="6" t="s">
        <v>370</v>
      </c>
      <c r="D1420" s="6">
        <v>609954</v>
      </c>
      <c r="E1420" s="6" t="s">
        <v>219</v>
      </c>
      <c r="F1420" s="7">
        <v>3</v>
      </c>
      <c r="G1420" s="7">
        <v>2</v>
      </c>
      <c r="H1420" s="6" t="s">
        <v>22</v>
      </c>
      <c r="I1420" s="6" t="s">
        <v>34</v>
      </c>
      <c r="J1420" s="18">
        <v>8</v>
      </c>
      <c r="K1420" s="18">
        <v>26</v>
      </c>
      <c r="L1420" s="18">
        <v>44</v>
      </c>
      <c r="M1420" s="18">
        <v>2296.3919999999998</v>
      </c>
      <c r="N1420" s="18">
        <v>8</v>
      </c>
      <c r="O1420" s="18">
        <v>287.04899999999998</v>
      </c>
      <c r="P1420" s="21">
        <v>3.25</v>
      </c>
      <c r="Q1420" s="21">
        <v>1.6923076923076923</v>
      </c>
      <c r="R1420" s="18">
        <v>544.14199999999983</v>
      </c>
      <c r="S1420" s="24">
        <v>0.23695518883535557</v>
      </c>
      <c r="T1420" s="18">
        <v>268.64199999999983</v>
      </c>
      <c r="U1420" s="24">
        <v>0.11698438245735042</v>
      </c>
      <c r="V1420" s="12" cm="1">
        <f t="array" ref="V1420">SUMPRODUCT((B1420=$B:$B)*(M1420&lt;$M:$M))+1</f>
        <v>474</v>
      </c>
    </row>
    <row r="1421" spans="1:22" x14ac:dyDescent="0.2">
      <c r="A1421" s="14" t="str">
        <f t="shared" si="22"/>
        <v>2024Mikhail Reilly9</v>
      </c>
      <c r="B1421" s="5">
        <v>2024</v>
      </c>
      <c r="C1421" s="6" t="s">
        <v>370</v>
      </c>
      <c r="D1421" s="6">
        <v>595666</v>
      </c>
      <c r="E1421" s="6" t="s">
        <v>375</v>
      </c>
      <c r="F1421" s="7">
        <v>3</v>
      </c>
      <c r="G1421" s="7">
        <v>3</v>
      </c>
      <c r="H1421" s="6" t="s">
        <v>31</v>
      </c>
      <c r="I1421" s="6" t="s">
        <v>34</v>
      </c>
      <c r="J1421" s="18">
        <v>8</v>
      </c>
      <c r="K1421" s="18">
        <v>8</v>
      </c>
      <c r="L1421" s="18">
        <v>26</v>
      </c>
      <c r="M1421" s="18">
        <v>1705.7180000000001</v>
      </c>
      <c r="N1421" s="18">
        <v>9</v>
      </c>
      <c r="O1421" s="18">
        <v>213.21475000000001</v>
      </c>
      <c r="P1421" s="21">
        <v>1</v>
      </c>
      <c r="Q1421" s="21">
        <v>3.25</v>
      </c>
      <c r="R1421" s="18">
        <v>125.71800000000007</v>
      </c>
      <c r="S1421" s="24">
        <v>7.3703859606335909E-2</v>
      </c>
      <c r="T1421" s="18">
        <v>-131.08199999999994</v>
      </c>
      <c r="U1421" s="24">
        <v>-7.6848576376634309E-2</v>
      </c>
      <c r="V1421" s="12" cm="1">
        <f t="array" ref="V1421">SUMPRODUCT((B1421=$B:$B)*(M1421&lt;$M:$M))+1</f>
        <v>487</v>
      </c>
    </row>
    <row r="1422" spans="1:22" x14ac:dyDescent="0.2">
      <c r="A1422" s="14" t="str">
        <f t="shared" si="22"/>
        <v>2024Mikhail Reilly10</v>
      </c>
      <c r="B1422" s="5">
        <v>2024</v>
      </c>
      <c r="C1422" s="6" t="s">
        <v>370</v>
      </c>
      <c r="D1422" s="6">
        <v>583353</v>
      </c>
      <c r="E1422" s="6" t="s">
        <v>176</v>
      </c>
      <c r="F1422" s="7">
        <v>3</v>
      </c>
      <c r="G1422" s="7">
        <v>1</v>
      </c>
      <c r="H1422" s="6" t="s">
        <v>22</v>
      </c>
      <c r="I1422" s="6" t="s">
        <v>34</v>
      </c>
      <c r="J1422" s="18">
        <v>7</v>
      </c>
      <c r="K1422" s="18">
        <v>7</v>
      </c>
      <c r="L1422" s="18">
        <v>17</v>
      </c>
      <c r="M1422" s="18">
        <v>973.2</v>
      </c>
      <c r="N1422" s="18">
        <v>10</v>
      </c>
      <c r="O1422" s="18">
        <v>139.02857142857144</v>
      </c>
      <c r="P1422" s="21">
        <v>1</v>
      </c>
      <c r="Q1422" s="21">
        <v>2.4285714285714284</v>
      </c>
      <c r="R1422" s="18">
        <v>162.20000000000005</v>
      </c>
      <c r="S1422" s="24">
        <v>0.16666666666666671</v>
      </c>
      <c r="T1422" s="18">
        <v>-62.499999999999943</v>
      </c>
      <c r="U1422" s="24">
        <v>-6.4221126181668656E-2</v>
      </c>
      <c r="V1422" s="12" cm="1">
        <f t="array" ref="V1422">SUMPRODUCT((B1422=$B:$B)*(M1422&lt;$M:$M))+1</f>
        <v>511</v>
      </c>
    </row>
    <row r="1423" spans="1:22" x14ac:dyDescent="0.2">
      <c r="A1423" s="14" t="str">
        <f t="shared" si="22"/>
        <v>2024Mosaki Ishak1</v>
      </c>
      <c r="B1423" s="5">
        <v>2024</v>
      </c>
      <c r="C1423" s="6" t="s">
        <v>376</v>
      </c>
      <c r="D1423" s="6">
        <v>122095</v>
      </c>
      <c r="E1423" s="6" t="s">
        <v>443</v>
      </c>
      <c r="F1423" s="7">
        <v>4</v>
      </c>
      <c r="G1423" s="7">
        <v>2</v>
      </c>
      <c r="H1423" s="6" t="s">
        <v>22</v>
      </c>
      <c r="I1423" s="6" t="s">
        <v>25</v>
      </c>
      <c r="J1423" s="18">
        <v>187</v>
      </c>
      <c r="K1423" s="18">
        <v>619</v>
      </c>
      <c r="L1423" s="18">
        <v>2365</v>
      </c>
      <c r="M1423" s="18">
        <v>90876.21</v>
      </c>
      <c r="N1423" s="18">
        <v>1</v>
      </c>
      <c r="O1423" s="18">
        <v>485.96903743315511</v>
      </c>
      <c r="P1423" s="21">
        <v>3.3101604278074865</v>
      </c>
      <c r="Q1423" s="21">
        <v>3.8206785137318255</v>
      </c>
      <c r="R1423" s="18">
        <v>4582.2100000000064</v>
      </c>
      <c r="S1423" s="24">
        <v>5.042254733114427E-2</v>
      </c>
      <c r="T1423" s="18">
        <v>-1450.6699999999937</v>
      </c>
      <c r="U1423" s="24">
        <v>-1.5963143709448201E-2</v>
      </c>
      <c r="V1423" s="12" cm="1">
        <f t="array" ref="V1423">SUMPRODUCT((B1423=$B:$B)*(M1423&lt;$M:$M))+1</f>
        <v>69</v>
      </c>
    </row>
    <row r="1424" spans="1:22" x14ac:dyDescent="0.2">
      <c r="A1424" s="14" t="str">
        <f t="shared" si="22"/>
        <v>2024Mosaki Ishak2</v>
      </c>
      <c r="B1424" s="5">
        <v>2024</v>
      </c>
      <c r="C1424" s="6" t="s">
        <v>376</v>
      </c>
      <c r="D1424" s="6">
        <v>423877</v>
      </c>
      <c r="E1424" s="6" t="s">
        <v>98</v>
      </c>
      <c r="F1424" s="7">
        <v>4</v>
      </c>
      <c r="G1424" s="7">
        <v>4</v>
      </c>
      <c r="H1424" s="6" t="s">
        <v>22</v>
      </c>
      <c r="I1424" s="6" t="s">
        <v>25</v>
      </c>
      <c r="J1424" s="18">
        <v>109</v>
      </c>
      <c r="K1424" s="18">
        <v>424</v>
      </c>
      <c r="L1424" s="18">
        <v>1873</v>
      </c>
      <c r="M1424" s="18">
        <v>78850.5</v>
      </c>
      <c r="N1424" s="18">
        <v>2</v>
      </c>
      <c r="O1424" s="18">
        <v>723.39908256880733</v>
      </c>
      <c r="P1424" s="21">
        <v>3.8899082568807342</v>
      </c>
      <c r="Q1424" s="21">
        <v>4.4174528301886795</v>
      </c>
      <c r="R1424" s="18">
        <v>13141.75</v>
      </c>
      <c r="S1424" s="24">
        <v>0.16666666666666666</v>
      </c>
      <c r="T1424" s="18">
        <v>9560.59</v>
      </c>
      <c r="U1424" s="24">
        <v>0.12124957990120545</v>
      </c>
      <c r="V1424" s="12" cm="1">
        <f t="array" ref="V1424">SUMPRODUCT((B1424=$B:$B)*(M1424&lt;$M:$M))+1</f>
        <v>82</v>
      </c>
    </row>
    <row r="1425" spans="1:22" x14ac:dyDescent="0.2">
      <c r="A1425" s="14" t="str">
        <f t="shared" si="22"/>
        <v>2024Mosaki Ishak3</v>
      </c>
      <c r="B1425" s="5">
        <v>2024</v>
      </c>
      <c r="C1425" s="6" t="s">
        <v>376</v>
      </c>
      <c r="D1425" s="6">
        <v>659545</v>
      </c>
      <c r="E1425" s="6" t="s">
        <v>378</v>
      </c>
      <c r="F1425" s="7">
        <v>4</v>
      </c>
      <c r="G1425" s="7">
        <v>4</v>
      </c>
      <c r="H1425" s="6" t="s">
        <v>31</v>
      </c>
      <c r="I1425" s="6" t="s">
        <v>29</v>
      </c>
      <c r="J1425" s="18">
        <v>97</v>
      </c>
      <c r="K1425" s="18">
        <v>410</v>
      </c>
      <c r="L1425" s="18">
        <v>1679</v>
      </c>
      <c r="M1425" s="18">
        <v>69037.574399999998</v>
      </c>
      <c r="N1425" s="18">
        <v>3</v>
      </c>
      <c r="O1425" s="18">
        <v>711.72757113402065</v>
      </c>
      <c r="P1425" s="21">
        <v>4.2268041237113403</v>
      </c>
      <c r="Q1425" s="21">
        <v>4.0951219512195118</v>
      </c>
      <c r="R1425" s="18">
        <v>6902.5743999999977</v>
      </c>
      <c r="S1425" s="24">
        <v>9.9982863824369786E-2</v>
      </c>
      <c r="T1425" s="18">
        <v>3689.1743999999976</v>
      </c>
      <c r="U1425" s="24">
        <v>5.3437196078545857E-2</v>
      </c>
      <c r="V1425" s="12" cm="1">
        <f t="array" ref="V1425">SUMPRODUCT((B1425=$B:$B)*(M1425&lt;$M:$M))+1</f>
        <v>98</v>
      </c>
    </row>
    <row r="1426" spans="1:22" x14ac:dyDescent="0.2">
      <c r="A1426" s="14" t="str">
        <f t="shared" si="22"/>
        <v>2024Mosaki Ishak4</v>
      </c>
      <c r="B1426" s="5">
        <v>2024</v>
      </c>
      <c r="C1426" s="6" t="s">
        <v>376</v>
      </c>
      <c r="D1426" s="6">
        <v>551613</v>
      </c>
      <c r="E1426" s="6" t="s">
        <v>379</v>
      </c>
      <c r="F1426" s="7">
        <v>4</v>
      </c>
      <c r="G1426" s="7">
        <v>4</v>
      </c>
      <c r="H1426" s="6" t="s">
        <v>31</v>
      </c>
      <c r="I1426" s="6" t="s">
        <v>29</v>
      </c>
      <c r="J1426" s="18">
        <v>86</v>
      </c>
      <c r="K1426" s="18">
        <v>333</v>
      </c>
      <c r="L1426" s="18">
        <v>1019</v>
      </c>
      <c r="M1426" s="18">
        <v>53125.476600000002</v>
      </c>
      <c r="N1426" s="18">
        <v>4</v>
      </c>
      <c r="O1426" s="18">
        <v>617.73810000000003</v>
      </c>
      <c r="P1426" s="21">
        <v>3.8720930232558142</v>
      </c>
      <c r="Q1426" s="21">
        <v>3.06006006006006</v>
      </c>
      <c r="R1426" s="18">
        <v>17202.476600000002</v>
      </c>
      <c r="S1426" s="24">
        <v>0.32380841925472725</v>
      </c>
      <c r="T1426" s="18">
        <v>14384.116600000001</v>
      </c>
      <c r="U1426" s="24">
        <v>0.27075741283796784</v>
      </c>
      <c r="V1426" s="12" cm="1">
        <f t="array" ref="V1426">SUMPRODUCT((B1426=$B:$B)*(M1426&lt;$M:$M))+1</f>
        <v>130</v>
      </c>
    </row>
    <row r="1427" spans="1:22" x14ac:dyDescent="0.2">
      <c r="A1427" s="14" t="str">
        <f t="shared" si="22"/>
        <v>2024Mosaki Ishak5</v>
      </c>
      <c r="B1427" s="5">
        <v>2024</v>
      </c>
      <c r="C1427" s="6" t="s">
        <v>376</v>
      </c>
      <c r="D1427" s="6">
        <v>688564</v>
      </c>
      <c r="E1427" s="6" t="s">
        <v>204</v>
      </c>
      <c r="F1427" s="7">
        <v>4</v>
      </c>
      <c r="G1427" s="7">
        <v>4</v>
      </c>
      <c r="H1427" s="6" t="s">
        <v>22</v>
      </c>
      <c r="I1427" s="6" t="s">
        <v>29</v>
      </c>
      <c r="J1427" s="18">
        <v>60</v>
      </c>
      <c r="K1427" s="18">
        <v>248</v>
      </c>
      <c r="L1427" s="18">
        <v>1025</v>
      </c>
      <c r="M1427" s="18">
        <v>50941.47</v>
      </c>
      <c r="N1427" s="18">
        <v>5</v>
      </c>
      <c r="O1427" s="18">
        <v>849.02449999999999</v>
      </c>
      <c r="P1427" s="21">
        <v>4.1333333333333337</v>
      </c>
      <c r="Q1427" s="21">
        <v>4.133064516129032</v>
      </c>
      <c r="R1427" s="18">
        <v>6255.9700000000012</v>
      </c>
      <c r="S1427" s="24">
        <v>0.12280701754385967</v>
      </c>
      <c r="T1427" s="18">
        <v>4272.7700000000013</v>
      </c>
      <c r="U1427" s="24">
        <v>8.3876064039769591E-2</v>
      </c>
      <c r="V1427" s="12" cm="1">
        <f t="array" ref="V1427">SUMPRODUCT((B1427=$B:$B)*(M1427&lt;$M:$M))+1</f>
        <v>136</v>
      </c>
    </row>
    <row r="1428" spans="1:22" x14ac:dyDescent="0.2">
      <c r="A1428" s="14" t="str">
        <f t="shared" si="22"/>
        <v>2024Mosaki Ishak6</v>
      </c>
      <c r="B1428" s="5">
        <v>2024</v>
      </c>
      <c r="C1428" s="6" t="s">
        <v>376</v>
      </c>
      <c r="D1428" s="6">
        <v>734173</v>
      </c>
      <c r="E1428" s="6" t="s">
        <v>292</v>
      </c>
      <c r="F1428" s="7">
        <v>4</v>
      </c>
      <c r="G1428" s="7">
        <v>3</v>
      </c>
      <c r="H1428" s="6" t="s">
        <v>22</v>
      </c>
      <c r="I1428" s="6" t="s">
        <v>29</v>
      </c>
      <c r="J1428" s="18">
        <v>94</v>
      </c>
      <c r="K1428" s="18">
        <v>121</v>
      </c>
      <c r="L1428" s="18">
        <v>446</v>
      </c>
      <c r="M1428" s="18">
        <v>18167.247200000002</v>
      </c>
      <c r="N1428" s="18">
        <v>6</v>
      </c>
      <c r="O1428" s="18">
        <v>193.26858723404257</v>
      </c>
      <c r="P1428" s="21">
        <v>1.2872340425531914</v>
      </c>
      <c r="Q1428" s="21">
        <v>3.6859504132231407</v>
      </c>
      <c r="R1428" s="18">
        <v>3538.4972000000016</v>
      </c>
      <c r="S1428" s="24">
        <v>0.19477343821247731</v>
      </c>
      <c r="T1428" s="18">
        <v>691.49720000000161</v>
      </c>
      <c r="U1428" s="24">
        <v>3.8062849720017104E-2</v>
      </c>
      <c r="V1428" s="12" cm="1">
        <f t="array" ref="V1428">SUMPRODUCT((B1428=$B:$B)*(M1428&lt;$M:$M))+1</f>
        <v>229</v>
      </c>
    </row>
    <row r="1429" spans="1:22" x14ac:dyDescent="0.2">
      <c r="A1429" s="14" t="str">
        <f t="shared" si="22"/>
        <v>2024Mosaki Ishak7</v>
      </c>
      <c r="B1429" s="5">
        <v>2024</v>
      </c>
      <c r="C1429" s="6" t="s">
        <v>376</v>
      </c>
      <c r="D1429" s="6">
        <v>767999</v>
      </c>
      <c r="E1429" s="6" t="s">
        <v>381</v>
      </c>
      <c r="F1429" s="7">
        <v>4</v>
      </c>
      <c r="G1429" s="7">
        <v>4</v>
      </c>
      <c r="H1429" s="6" t="s">
        <v>31</v>
      </c>
      <c r="I1429" s="6" t="s">
        <v>34</v>
      </c>
      <c r="J1429" s="18">
        <v>46</v>
      </c>
      <c r="K1429" s="18">
        <v>64</v>
      </c>
      <c r="L1429" s="18">
        <v>258</v>
      </c>
      <c r="M1429" s="18">
        <v>11163.55</v>
      </c>
      <c r="N1429" s="18">
        <v>7</v>
      </c>
      <c r="O1429" s="18">
        <v>242.68586956521739</v>
      </c>
      <c r="P1429" s="21">
        <v>1.3913043478260869</v>
      </c>
      <c r="Q1429" s="21">
        <v>4.03125</v>
      </c>
      <c r="R1429" s="18">
        <v>1539.7999999999993</v>
      </c>
      <c r="S1429" s="24">
        <v>0.13793103448275856</v>
      </c>
      <c r="T1429" s="18">
        <v>141.79999999999927</v>
      </c>
      <c r="U1429" s="24">
        <v>1.2702052662459457E-2</v>
      </c>
      <c r="V1429" s="12" cm="1">
        <f t="array" ref="V1429">SUMPRODUCT((B1429=$B:$B)*(M1429&lt;$M:$M))+1</f>
        <v>286</v>
      </c>
    </row>
    <row r="1430" spans="1:22" x14ac:dyDescent="0.2">
      <c r="A1430" s="14" t="str">
        <f t="shared" si="22"/>
        <v>2024Mosaki Ishak8</v>
      </c>
      <c r="B1430" s="5">
        <v>2024</v>
      </c>
      <c r="C1430" s="6" t="s">
        <v>376</v>
      </c>
      <c r="D1430" s="6">
        <v>781121</v>
      </c>
      <c r="E1430" s="6" t="s">
        <v>476</v>
      </c>
      <c r="F1430" s="7">
        <v>4</v>
      </c>
      <c r="G1430" s="7">
        <v>5</v>
      </c>
      <c r="H1430" s="6" t="s">
        <v>22</v>
      </c>
      <c r="I1430" s="6" t="s">
        <v>34</v>
      </c>
      <c r="J1430" s="18">
        <v>39</v>
      </c>
      <c r="K1430" s="18">
        <v>97</v>
      </c>
      <c r="L1430" s="18">
        <v>270</v>
      </c>
      <c r="M1430" s="18">
        <v>9271.9050000000007</v>
      </c>
      <c r="N1430" s="18">
        <v>8</v>
      </c>
      <c r="O1430" s="18">
        <v>237.74115384615385</v>
      </c>
      <c r="P1430" s="21">
        <v>2.4871794871794872</v>
      </c>
      <c r="Q1430" s="21">
        <v>2.7835051546391751</v>
      </c>
      <c r="R1430" s="18">
        <v>1138.6550000000007</v>
      </c>
      <c r="S1430" s="24">
        <v>0.12280701754385971</v>
      </c>
      <c r="T1430" s="18">
        <v>-89.344999999999345</v>
      </c>
      <c r="U1430" s="24">
        <v>-9.6360995933413192E-3</v>
      </c>
      <c r="V1430" s="12" cm="1">
        <f t="array" ref="V1430">SUMPRODUCT((B1430=$B:$B)*(M1430&lt;$M:$M))+1</f>
        <v>314</v>
      </c>
    </row>
    <row r="1431" spans="1:22" x14ac:dyDescent="0.2">
      <c r="A1431" s="14" t="str">
        <f t="shared" si="22"/>
        <v>2024Mosaki Ishak9</v>
      </c>
      <c r="B1431" s="5">
        <v>2024</v>
      </c>
      <c r="C1431" s="6" t="s">
        <v>376</v>
      </c>
      <c r="D1431" s="6">
        <v>688075</v>
      </c>
      <c r="E1431" s="6" t="s">
        <v>380</v>
      </c>
      <c r="F1431" s="7">
        <v>4</v>
      </c>
      <c r="G1431" s="7">
        <v>4</v>
      </c>
      <c r="H1431" s="6" t="s">
        <v>31</v>
      </c>
      <c r="I1431" s="6" t="s">
        <v>34</v>
      </c>
      <c r="J1431" s="18">
        <v>33</v>
      </c>
      <c r="K1431" s="18">
        <v>42</v>
      </c>
      <c r="L1431" s="18">
        <v>181</v>
      </c>
      <c r="M1431" s="18">
        <v>9264.0833999999995</v>
      </c>
      <c r="N1431" s="18">
        <v>9</v>
      </c>
      <c r="O1431" s="18">
        <v>280.72980000000001</v>
      </c>
      <c r="P1431" s="21">
        <v>1.2727272727272727</v>
      </c>
      <c r="Q1431" s="21">
        <v>4.3095238095238093</v>
      </c>
      <c r="R1431" s="18">
        <v>3130.3333999999995</v>
      </c>
      <c r="S1431" s="24">
        <v>0.33789995888853935</v>
      </c>
      <c r="T1431" s="18">
        <v>2131.3333999999995</v>
      </c>
      <c r="U1431" s="24">
        <v>0.23006414212549076</v>
      </c>
      <c r="V1431" s="12" cm="1">
        <f t="array" ref="V1431">SUMPRODUCT((B1431=$B:$B)*(M1431&lt;$M:$M))+1</f>
        <v>315</v>
      </c>
    </row>
    <row r="1432" spans="1:22" x14ac:dyDescent="0.2">
      <c r="A1432" s="14" t="str">
        <f t="shared" si="22"/>
        <v>2024Mosaki Ishak10</v>
      </c>
      <c r="B1432" s="5">
        <v>2024</v>
      </c>
      <c r="C1432" s="6" t="s">
        <v>376</v>
      </c>
      <c r="D1432" s="6">
        <v>927217</v>
      </c>
      <c r="E1432" s="6" t="s">
        <v>383</v>
      </c>
      <c r="F1432" s="7">
        <v>4</v>
      </c>
      <c r="G1432" s="7">
        <v>4</v>
      </c>
      <c r="H1432" s="6" t="s">
        <v>31</v>
      </c>
      <c r="I1432" s="6" t="s">
        <v>34</v>
      </c>
      <c r="J1432" s="18">
        <v>7</v>
      </c>
      <c r="K1432" s="18">
        <v>14</v>
      </c>
      <c r="L1432" s="18">
        <v>35</v>
      </c>
      <c r="M1432" s="18">
        <v>2598.8850000000002</v>
      </c>
      <c r="N1432" s="18">
        <v>10</v>
      </c>
      <c r="O1432" s="18">
        <v>371.26928571428573</v>
      </c>
      <c r="P1432" s="21">
        <v>2</v>
      </c>
      <c r="Q1432" s="21">
        <v>2.5</v>
      </c>
      <c r="R1432" s="18">
        <v>976.38500000000022</v>
      </c>
      <c r="S1432" s="24">
        <v>0.37569380715191325</v>
      </c>
      <c r="T1432" s="18">
        <v>759.38500000000022</v>
      </c>
      <c r="U1432" s="24">
        <v>0.29219646117469611</v>
      </c>
      <c r="V1432" s="12" cm="1">
        <f t="array" ref="V1432">SUMPRODUCT((B1432=$B:$B)*(M1432&lt;$M:$M))+1</f>
        <v>469</v>
      </c>
    </row>
    <row r="1433" spans="1:22" x14ac:dyDescent="0.2">
      <c r="A1433" s="14" t="str">
        <f t="shared" si="22"/>
        <v>2024Mosaki Ishak11</v>
      </c>
      <c r="B1433" s="5">
        <v>2024</v>
      </c>
      <c r="C1433" s="6" t="s">
        <v>376</v>
      </c>
      <c r="D1433" s="6">
        <v>873279</v>
      </c>
      <c r="E1433" s="6" t="s">
        <v>382</v>
      </c>
      <c r="F1433" s="7">
        <v>4</v>
      </c>
      <c r="G1433" s="7">
        <v>4</v>
      </c>
      <c r="H1433" s="6" t="s">
        <v>31</v>
      </c>
      <c r="I1433" s="6" t="s">
        <v>34</v>
      </c>
      <c r="J1433" s="18">
        <v>6</v>
      </c>
      <c r="K1433" s="18">
        <v>27</v>
      </c>
      <c r="L1433" s="18">
        <v>88</v>
      </c>
      <c r="M1433" s="18">
        <v>1708.7944</v>
      </c>
      <c r="N1433" s="18">
        <v>11</v>
      </c>
      <c r="O1433" s="18">
        <v>284.79906666666665</v>
      </c>
      <c r="P1433" s="21">
        <v>4.5</v>
      </c>
      <c r="Q1433" s="21">
        <v>3.2592592592592591</v>
      </c>
      <c r="R1433" s="18">
        <v>55.794399999999996</v>
      </c>
      <c r="S1433" s="24">
        <v>3.2651324231867798E-2</v>
      </c>
      <c r="T1433" s="18">
        <v>-143.76560000000001</v>
      </c>
      <c r="U1433" s="24">
        <v>-8.4132766352698729E-2</v>
      </c>
      <c r="V1433" s="12" cm="1">
        <f t="array" ref="V1433">SUMPRODUCT((B1433=$B:$B)*(M1433&lt;$M:$M))+1</f>
        <v>486</v>
      </c>
    </row>
    <row r="1434" spans="1:22" x14ac:dyDescent="0.2">
      <c r="A1434" s="14" t="str">
        <f t="shared" si="22"/>
        <v>2024Nina Fuentes1</v>
      </c>
      <c r="B1434" s="5">
        <v>2024</v>
      </c>
      <c r="C1434" s="6" t="s">
        <v>384</v>
      </c>
      <c r="D1434" s="6">
        <v>858490</v>
      </c>
      <c r="E1434" s="6" t="s">
        <v>445</v>
      </c>
      <c r="F1434" s="7">
        <v>2</v>
      </c>
      <c r="G1434" s="7">
        <v>2</v>
      </c>
      <c r="H1434" s="6" t="s">
        <v>22</v>
      </c>
      <c r="I1434" s="6" t="s">
        <v>25</v>
      </c>
      <c r="J1434" s="18">
        <v>189</v>
      </c>
      <c r="K1434" s="18">
        <v>653</v>
      </c>
      <c r="L1434" s="18">
        <v>2818</v>
      </c>
      <c r="M1434" s="18">
        <v>121670.292</v>
      </c>
      <c r="N1434" s="18">
        <v>1</v>
      </c>
      <c r="O1434" s="18">
        <v>643.7581587301587</v>
      </c>
      <c r="P1434" s="21">
        <v>3.4550264550264549</v>
      </c>
      <c r="Q1434" s="21">
        <v>4.3154670750382849</v>
      </c>
      <c r="R1434" s="18">
        <v>7419.7920000000013</v>
      </c>
      <c r="S1434" s="24">
        <v>6.0982774661213116E-2</v>
      </c>
      <c r="T1434" s="18">
        <v>853.89200000000164</v>
      </c>
      <c r="U1434" s="24">
        <v>7.0180812913640551E-3</v>
      </c>
      <c r="V1434" s="12" cm="1">
        <f t="array" ref="V1434">SUMPRODUCT((B1434=$B:$B)*(M1434&lt;$M:$M))+1</f>
        <v>41</v>
      </c>
    </row>
    <row r="1435" spans="1:22" x14ac:dyDescent="0.2">
      <c r="A1435" s="14" t="str">
        <f t="shared" si="22"/>
        <v>2024Nina Fuentes2</v>
      </c>
      <c r="B1435" s="5">
        <v>2024</v>
      </c>
      <c r="C1435" s="6" t="s">
        <v>384</v>
      </c>
      <c r="D1435" s="6">
        <v>866033</v>
      </c>
      <c r="E1435" s="6" t="s">
        <v>82</v>
      </c>
      <c r="F1435" s="7">
        <v>2</v>
      </c>
      <c r="G1435" s="7">
        <v>4</v>
      </c>
      <c r="H1435" s="6" t="s">
        <v>22</v>
      </c>
      <c r="I1435" s="6" t="s">
        <v>25</v>
      </c>
      <c r="J1435" s="18">
        <v>166</v>
      </c>
      <c r="K1435" s="18">
        <v>641</v>
      </c>
      <c r="L1435" s="18">
        <v>3163</v>
      </c>
      <c r="M1435" s="18">
        <v>119358.48</v>
      </c>
      <c r="N1435" s="18">
        <v>2</v>
      </c>
      <c r="O1435" s="18">
        <v>719.0269879518072</v>
      </c>
      <c r="P1435" s="21">
        <v>3.8614457831325302</v>
      </c>
      <c r="Q1435" s="21">
        <v>4.9344773790951635</v>
      </c>
      <c r="R1435" s="18">
        <v>6222.4799999999959</v>
      </c>
      <c r="S1435" s="24">
        <v>5.2132701421800917E-2</v>
      </c>
      <c r="T1435" s="18">
        <v>379.92999999999574</v>
      </c>
      <c r="U1435" s="24">
        <v>3.1831001869326398E-3</v>
      </c>
      <c r="V1435" s="12" cm="1">
        <f t="array" ref="V1435">SUMPRODUCT((B1435=$B:$B)*(M1435&lt;$M:$M))+1</f>
        <v>43</v>
      </c>
    </row>
    <row r="1436" spans="1:22" x14ac:dyDescent="0.2">
      <c r="A1436" s="14" t="str">
        <f t="shared" si="22"/>
        <v>2024Nina Fuentes3</v>
      </c>
      <c r="B1436" s="5">
        <v>2024</v>
      </c>
      <c r="C1436" s="6" t="s">
        <v>384</v>
      </c>
      <c r="D1436" s="6">
        <v>737951</v>
      </c>
      <c r="E1436" s="6" t="s">
        <v>389</v>
      </c>
      <c r="F1436" s="7">
        <v>2</v>
      </c>
      <c r="G1436" s="7">
        <v>2</v>
      </c>
      <c r="H1436" s="6" t="s">
        <v>31</v>
      </c>
      <c r="I1436" s="6" t="s">
        <v>25</v>
      </c>
      <c r="J1436" s="18">
        <v>122</v>
      </c>
      <c r="K1436" s="18">
        <v>467</v>
      </c>
      <c r="L1436" s="18">
        <v>2383</v>
      </c>
      <c r="M1436" s="18">
        <v>113573.719</v>
      </c>
      <c r="N1436" s="18">
        <v>3</v>
      </c>
      <c r="O1436" s="18">
        <v>930.93212295081969</v>
      </c>
      <c r="P1436" s="21">
        <v>3.8278688524590163</v>
      </c>
      <c r="Q1436" s="21">
        <v>5.1027837259100641</v>
      </c>
      <c r="R1436" s="18">
        <v>22651.468999999997</v>
      </c>
      <c r="S1436" s="24">
        <v>0.19944287463193838</v>
      </c>
      <c r="T1436" s="18">
        <v>18367.168999999998</v>
      </c>
      <c r="U1436" s="24">
        <v>0.16172023916906339</v>
      </c>
      <c r="V1436" s="12" cm="1">
        <f t="array" ref="V1436">SUMPRODUCT((B1436=$B:$B)*(M1436&lt;$M:$M))+1</f>
        <v>49</v>
      </c>
    </row>
    <row r="1437" spans="1:22" x14ac:dyDescent="0.2">
      <c r="A1437" s="14" t="str">
        <f t="shared" si="22"/>
        <v>2024Nina Fuentes4</v>
      </c>
      <c r="B1437" s="5">
        <v>2024</v>
      </c>
      <c r="C1437" s="6" t="s">
        <v>384</v>
      </c>
      <c r="D1437" s="6">
        <v>287037</v>
      </c>
      <c r="E1437" s="6" t="s">
        <v>387</v>
      </c>
      <c r="F1437" s="7">
        <v>2</v>
      </c>
      <c r="G1437" s="7">
        <v>2</v>
      </c>
      <c r="H1437" s="6" t="s">
        <v>31</v>
      </c>
      <c r="I1437" s="6" t="s">
        <v>25</v>
      </c>
      <c r="J1437" s="18">
        <v>94</v>
      </c>
      <c r="K1437" s="18">
        <v>357</v>
      </c>
      <c r="L1437" s="18">
        <v>1767</v>
      </c>
      <c r="M1437" s="18">
        <v>84984.430999999997</v>
      </c>
      <c r="N1437" s="18">
        <v>4</v>
      </c>
      <c r="O1437" s="18">
        <v>904.08969148936171</v>
      </c>
      <c r="P1437" s="21">
        <v>3.7978723404255321</v>
      </c>
      <c r="Q1437" s="21">
        <v>4.9495798319327733</v>
      </c>
      <c r="R1437" s="18">
        <v>16265.680999999997</v>
      </c>
      <c r="S1437" s="24">
        <v>0.19139600993504324</v>
      </c>
      <c r="T1437" s="18">
        <v>12965.250999999997</v>
      </c>
      <c r="U1437" s="24">
        <v>0.1525603083698942</v>
      </c>
      <c r="V1437" s="12" cm="1">
        <f t="array" ref="V1437">SUMPRODUCT((B1437=$B:$B)*(M1437&lt;$M:$M))+1</f>
        <v>77</v>
      </c>
    </row>
    <row r="1438" spans="1:22" x14ac:dyDescent="0.2">
      <c r="A1438" s="14" t="str">
        <f t="shared" si="22"/>
        <v>2024Nina Fuentes5</v>
      </c>
      <c r="B1438" s="5">
        <v>2024</v>
      </c>
      <c r="C1438" s="6" t="s">
        <v>384</v>
      </c>
      <c r="D1438" s="6">
        <v>554730</v>
      </c>
      <c r="E1438" s="6" t="s">
        <v>386</v>
      </c>
      <c r="F1438" s="7">
        <v>2</v>
      </c>
      <c r="G1438" s="7">
        <v>2</v>
      </c>
      <c r="H1438" s="6" t="s">
        <v>31</v>
      </c>
      <c r="I1438" s="6" t="s">
        <v>29</v>
      </c>
      <c r="J1438" s="18">
        <v>92</v>
      </c>
      <c r="K1438" s="18">
        <v>314</v>
      </c>
      <c r="L1438" s="18">
        <v>1498</v>
      </c>
      <c r="M1438" s="18">
        <v>70344.734400000001</v>
      </c>
      <c r="N1438" s="18">
        <v>5</v>
      </c>
      <c r="O1438" s="18">
        <v>764.61667826086955</v>
      </c>
      <c r="P1438" s="21">
        <v>3.4130434782608696</v>
      </c>
      <c r="Q1438" s="21">
        <v>4.7707006369426752</v>
      </c>
      <c r="R1438" s="18">
        <v>17461.734400000001</v>
      </c>
      <c r="S1438" s="24">
        <v>0.24823086687210522</v>
      </c>
      <c r="T1438" s="18">
        <v>14266.614400000002</v>
      </c>
      <c r="U1438" s="24">
        <v>0.20280998317338167</v>
      </c>
      <c r="V1438" s="12" cm="1">
        <f t="array" ref="V1438">SUMPRODUCT((B1438=$B:$B)*(M1438&lt;$M:$M))+1</f>
        <v>94</v>
      </c>
    </row>
    <row r="1439" spans="1:22" x14ac:dyDescent="0.2">
      <c r="A1439" s="14" t="str">
        <f t="shared" si="22"/>
        <v>2024Nina Fuentes6</v>
      </c>
      <c r="B1439" s="5">
        <v>2024</v>
      </c>
      <c r="C1439" s="6" t="s">
        <v>384</v>
      </c>
      <c r="D1439" s="6">
        <v>368143</v>
      </c>
      <c r="E1439" s="6" t="s">
        <v>385</v>
      </c>
      <c r="F1439" s="7">
        <v>2</v>
      </c>
      <c r="G1439" s="7">
        <v>2</v>
      </c>
      <c r="H1439" s="6" t="s">
        <v>31</v>
      </c>
      <c r="I1439" s="6" t="s">
        <v>29</v>
      </c>
      <c r="J1439" s="18">
        <v>74</v>
      </c>
      <c r="K1439" s="18">
        <v>252</v>
      </c>
      <c r="L1439" s="18">
        <v>917</v>
      </c>
      <c r="M1439" s="18">
        <v>44743.5576</v>
      </c>
      <c r="N1439" s="18">
        <v>6</v>
      </c>
      <c r="O1439" s="18">
        <v>604.64267027027029</v>
      </c>
      <c r="P1439" s="21">
        <v>3.4054054054054053</v>
      </c>
      <c r="Q1439" s="21">
        <v>3.6388888888888888</v>
      </c>
      <c r="R1439" s="18">
        <v>9752.0576000000001</v>
      </c>
      <c r="S1439" s="24">
        <v>0.21795445250871157</v>
      </c>
      <c r="T1439" s="18">
        <v>7183.7075999999997</v>
      </c>
      <c r="U1439" s="24">
        <v>0.16055289264705228</v>
      </c>
      <c r="V1439" s="12" cm="1">
        <f t="array" ref="V1439">SUMPRODUCT((B1439=$B:$B)*(M1439&lt;$M:$M))+1</f>
        <v>149</v>
      </c>
    </row>
    <row r="1440" spans="1:22" x14ac:dyDescent="0.2">
      <c r="A1440" s="14" t="str">
        <f t="shared" si="22"/>
        <v>2024Nina Fuentes7</v>
      </c>
      <c r="B1440" s="5">
        <v>2024</v>
      </c>
      <c r="C1440" s="6" t="s">
        <v>384</v>
      </c>
      <c r="D1440" s="6">
        <v>656457</v>
      </c>
      <c r="E1440" s="6" t="s">
        <v>397</v>
      </c>
      <c r="F1440" s="7">
        <v>2</v>
      </c>
      <c r="G1440" s="7">
        <v>2</v>
      </c>
      <c r="H1440" s="6" t="s">
        <v>31</v>
      </c>
      <c r="I1440" s="6" t="s">
        <v>29</v>
      </c>
      <c r="J1440" s="18">
        <v>81</v>
      </c>
      <c r="K1440" s="18">
        <v>200</v>
      </c>
      <c r="L1440" s="18">
        <v>713</v>
      </c>
      <c r="M1440" s="18">
        <v>35598.300000000003</v>
      </c>
      <c r="N1440" s="18">
        <v>7</v>
      </c>
      <c r="O1440" s="18">
        <v>439.48518518518523</v>
      </c>
      <c r="P1440" s="21">
        <v>2.4691358024691357</v>
      </c>
      <c r="Q1440" s="21">
        <v>3.5649999999999999</v>
      </c>
      <c r="R1440" s="18">
        <v>5933.0500000000029</v>
      </c>
      <c r="S1440" s="24">
        <v>0.16666666666666674</v>
      </c>
      <c r="T1440" s="18">
        <v>3204.9000000000028</v>
      </c>
      <c r="U1440" s="24">
        <v>9.0029580064216616E-2</v>
      </c>
      <c r="V1440" s="12" cm="1">
        <f t="array" ref="V1440">SUMPRODUCT((B1440=$B:$B)*(M1440&lt;$M:$M))+1</f>
        <v>172</v>
      </c>
    </row>
    <row r="1441" spans="1:22" x14ac:dyDescent="0.2">
      <c r="A1441" s="14" t="str">
        <f t="shared" si="22"/>
        <v>2024Nina Fuentes8</v>
      </c>
      <c r="B1441" s="5">
        <v>2024</v>
      </c>
      <c r="C1441" s="6" t="s">
        <v>384</v>
      </c>
      <c r="D1441" s="6">
        <v>423222</v>
      </c>
      <c r="E1441" s="6" t="s">
        <v>391</v>
      </c>
      <c r="F1441" s="7">
        <v>2</v>
      </c>
      <c r="G1441" s="7">
        <v>2</v>
      </c>
      <c r="H1441" s="6" t="s">
        <v>31</v>
      </c>
      <c r="I1441" s="6" t="s">
        <v>29</v>
      </c>
      <c r="J1441" s="18">
        <v>41</v>
      </c>
      <c r="K1441" s="18">
        <v>159</v>
      </c>
      <c r="L1441" s="18">
        <v>567</v>
      </c>
      <c r="M1441" s="18">
        <v>31416.2042</v>
      </c>
      <c r="N1441" s="18">
        <v>8</v>
      </c>
      <c r="O1441" s="18">
        <v>766.24888292682931</v>
      </c>
      <c r="P1441" s="21">
        <v>3.8780487804878048</v>
      </c>
      <c r="Q1441" s="21">
        <v>3.5660377358490565</v>
      </c>
      <c r="R1441" s="18">
        <v>8760.2042000000001</v>
      </c>
      <c r="S1441" s="24">
        <v>0.27884349567603078</v>
      </c>
      <c r="T1441" s="18">
        <v>7317.7242000000006</v>
      </c>
      <c r="U1441" s="24">
        <v>0.23292833702678825</v>
      </c>
      <c r="V1441" s="12" cm="1">
        <f t="array" ref="V1441">SUMPRODUCT((B1441=$B:$B)*(M1441&lt;$M:$M))+1</f>
        <v>183</v>
      </c>
    </row>
    <row r="1442" spans="1:22" x14ac:dyDescent="0.2">
      <c r="A1442" s="14" t="str">
        <f t="shared" si="22"/>
        <v>2024Nina Fuentes9</v>
      </c>
      <c r="B1442" s="5">
        <v>2024</v>
      </c>
      <c r="C1442" s="6" t="s">
        <v>384</v>
      </c>
      <c r="D1442" s="6">
        <v>529212</v>
      </c>
      <c r="E1442" s="6" t="s">
        <v>101</v>
      </c>
      <c r="F1442" s="7">
        <v>2</v>
      </c>
      <c r="G1442" s="7">
        <v>2</v>
      </c>
      <c r="H1442" s="6" t="s">
        <v>22</v>
      </c>
      <c r="I1442" s="6" t="s">
        <v>29</v>
      </c>
      <c r="J1442" s="18">
        <v>124</v>
      </c>
      <c r="K1442" s="18">
        <v>246</v>
      </c>
      <c r="L1442" s="18">
        <v>696</v>
      </c>
      <c r="M1442" s="18">
        <v>31130.349600000001</v>
      </c>
      <c r="N1442" s="18">
        <v>9</v>
      </c>
      <c r="O1442" s="18">
        <v>251.05120645161293</v>
      </c>
      <c r="P1442" s="21">
        <v>1.9838709677419355</v>
      </c>
      <c r="Q1442" s="21">
        <v>2.8292682926829267</v>
      </c>
      <c r="R1442" s="18">
        <v>8355.5996000000014</v>
      </c>
      <c r="S1442" s="24">
        <v>0.26840686684739323</v>
      </c>
      <c r="T1442" s="18">
        <v>4242.7096000000111</v>
      </c>
      <c r="U1442" s="24">
        <v>0.1362885304699569</v>
      </c>
      <c r="V1442" s="12" cm="1">
        <f t="array" ref="V1442">SUMPRODUCT((B1442=$B:$B)*(M1442&lt;$M:$M))+1</f>
        <v>184</v>
      </c>
    </row>
    <row r="1443" spans="1:22" x14ac:dyDescent="0.2">
      <c r="A1443" s="14" t="str">
        <f t="shared" si="22"/>
        <v>2024Nina Fuentes10</v>
      </c>
      <c r="B1443" s="5">
        <v>2024</v>
      </c>
      <c r="C1443" s="6" t="s">
        <v>384</v>
      </c>
      <c r="D1443" s="6">
        <v>466132</v>
      </c>
      <c r="E1443" s="6" t="s">
        <v>393</v>
      </c>
      <c r="F1443" s="7">
        <v>2</v>
      </c>
      <c r="G1443" s="7">
        <v>2</v>
      </c>
      <c r="H1443" s="6" t="s">
        <v>31</v>
      </c>
      <c r="I1443" s="6" t="s">
        <v>29</v>
      </c>
      <c r="J1443" s="18">
        <v>58</v>
      </c>
      <c r="K1443" s="18">
        <v>171</v>
      </c>
      <c r="L1443" s="18">
        <v>749</v>
      </c>
      <c r="M1443" s="18">
        <v>31116.3</v>
      </c>
      <c r="N1443" s="18">
        <v>10</v>
      </c>
      <c r="O1443" s="18">
        <v>536.4879310344827</v>
      </c>
      <c r="P1443" s="21">
        <v>2.9482758620689653</v>
      </c>
      <c r="Q1443" s="21">
        <v>4.3801169590643276</v>
      </c>
      <c r="R1443" s="18">
        <v>5186.0499999999993</v>
      </c>
      <c r="S1443" s="24">
        <v>0.16666666666666666</v>
      </c>
      <c r="T1443" s="18">
        <v>3201.6599999999989</v>
      </c>
      <c r="U1443" s="24">
        <v>0.1028933388609828</v>
      </c>
      <c r="V1443" s="12" cm="1">
        <f t="array" ref="V1443">SUMPRODUCT((B1443=$B:$B)*(M1443&lt;$M:$M))+1</f>
        <v>185</v>
      </c>
    </row>
    <row r="1444" spans="1:22" x14ac:dyDescent="0.2">
      <c r="A1444" s="14" t="str">
        <f t="shared" si="22"/>
        <v>2024Nina Fuentes11</v>
      </c>
      <c r="B1444" s="5">
        <v>2024</v>
      </c>
      <c r="C1444" s="6" t="s">
        <v>384</v>
      </c>
      <c r="D1444" s="6">
        <v>425978</v>
      </c>
      <c r="E1444" s="6" t="s">
        <v>394</v>
      </c>
      <c r="F1444" s="7">
        <v>2</v>
      </c>
      <c r="G1444" s="7">
        <v>2</v>
      </c>
      <c r="H1444" s="6" t="s">
        <v>31</v>
      </c>
      <c r="I1444" s="6" t="s">
        <v>29</v>
      </c>
      <c r="J1444" s="18">
        <v>34</v>
      </c>
      <c r="K1444" s="18">
        <v>116</v>
      </c>
      <c r="L1444" s="18">
        <v>498</v>
      </c>
      <c r="M1444" s="18">
        <v>25857.9</v>
      </c>
      <c r="N1444" s="18">
        <v>11</v>
      </c>
      <c r="O1444" s="18">
        <v>760.52647058823538</v>
      </c>
      <c r="P1444" s="21">
        <v>3.4117647058823528</v>
      </c>
      <c r="Q1444" s="21">
        <v>4.2931034482758621</v>
      </c>
      <c r="R1444" s="18">
        <v>4309.6500000000015</v>
      </c>
      <c r="S1444" s="24">
        <v>0.16666666666666671</v>
      </c>
      <c r="T1444" s="18">
        <v>3128.0500000000015</v>
      </c>
      <c r="U1444" s="24">
        <v>0.120970767154332</v>
      </c>
      <c r="V1444" s="12" cm="1">
        <f t="array" ref="V1444">SUMPRODUCT((B1444=$B:$B)*(M1444&lt;$M:$M))+1</f>
        <v>196</v>
      </c>
    </row>
    <row r="1445" spans="1:22" x14ac:dyDescent="0.2">
      <c r="A1445" s="14" t="str">
        <f t="shared" si="22"/>
        <v>2024Nina Fuentes12</v>
      </c>
      <c r="B1445" s="5">
        <v>2024</v>
      </c>
      <c r="C1445" s="6" t="s">
        <v>384</v>
      </c>
      <c r="D1445" s="6">
        <v>583942</v>
      </c>
      <c r="E1445" s="6" t="s">
        <v>392</v>
      </c>
      <c r="F1445" s="7">
        <v>2</v>
      </c>
      <c r="G1445" s="7">
        <v>2</v>
      </c>
      <c r="H1445" s="6" t="s">
        <v>31</v>
      </c>
      <c r="I1445" s="6" t="s">
        <v>29</v>
      </c>
      <c r="J1445" s="18">
        <v>99</v>
      </c>
      <c r="K1445" s="18">
        <v>117</v>
      </c>
      <c r="L1445" s="18">
        <v>444</v>
      </c>
      <c r="M1445" s="18">
        <v>23535.374400000001</v>
      </c>
      <c r="N1445" s="18">
        <v>12</v>
      </c>
      <c r="O1445" s="18">
        <v>237.73105454545455</v>
      </c>
      <c r="P1445" s="21">
        <v>1.1818181818181819</v>
      </c>
      <c r="Q1445" s="21">
        <v>3.7948717948717947</v>
      </c>
      <c r="R1445" s="18">
        <v>5828.3744000000006</v>
      </c>
      <c r="S1445" s="24">
        <v>0.24764315625248776</v>
      </c>
      <c r="T1445" s="18">
        <v>2630.6744000000108</v>
      </c>
      <c r="U1445" s="24">
        <v>0.11177533678835425</v>
      </c>
      <c r="V1445" s="12" cm="1">
        <f t="array" ref="V1445">SUMPRODUCT((B1445=$B:$B)*(M1445&lt;$M:$M))+1</f>
        <v>203</v>
      </c>
    </row>
    <row r="1446" spans="1:22" x14ac:dyDescent="0.2">
      <c r="A1446" s="14" t="str">
        <f t="shared" si="22"/>
        <v>2024Nina Fuentes13</v>
      </c>
      <c r="B1446" s="5">
        <v>2024</v>
      </c>
      <c r="C1446" s="6" t="s">
        <v>384</v>
      </c>
      <c r="D1446" s="6">
        <v>906206</v>
      </c>
      <c r="E1446" s="6" t="s">
        <v>390</v>
      </c>
      <c r="F1446" s="7">
        <v>2</v>
      </c>
      <c r="G1446" s="7">
        <v>2</v>
      </c>
      <c r="H1446" s="6" t="s">
        <v>31</v>
      </c>
      <c r="I1446" s="6" t="s">
        <v>29</v>
      </c>
      <c r="J1446" s="18">
        <v>66</v>
      </c>
      <c r="K1446" s="18">
        <v>120</v>
      </c>
      <c r="L1446" s="18">
        <v>436</v>
      </c>
      <c r="M1446" s="18">
        <v>22194.553599999999</v>
      </c>
      <c r="N1446" s="18">
        <v>13</v>
      </c>
      <c r="O1446" s="18">
        <v>336.28111515151517</v>
      </c>
      <c r="P1446" s="21">
        <v>1.8181818181818181</v>
      </c>
      <c r="Q1446" s="21">
        <v>3.6333333333333333</v>
      </c>
      <c r="R1446" s="18">
        <v>5364.8035999999993</v>
      </c>
      <c r="S1446" s="24">
        <v>0.24171712108685978</v>
      </c>
      <c r="T1446" s="18">
        <v>3186.8035999999993</v>
      </c>
      <c r="U1446" s="24">
        <v>0.143584937883139</v>
      </c>
      <c r="V1446" s="12" cm="1">
        <f t="array" ref="V1446">SUMPRODUCT((B1446=$B:$B)*(M1446&lt;$M:$M))+1</f>
        <v>208</v>
      </c>
    </row>
    <row r="1447" spans="1:22" x14ac:dyDescent="0.2">
      <c r="A1447" s="14" t="str">
        <f t="shared" si="22"/>
        <v>2024Nina Fuentes14</v>
      </c>
      <c r="B1447" s="5">
        <v>2024</v>
      </c>
      <c r="C1447" s="6" t="s">
        <v>384</v>
      </c>
      <c r="D1447" s="6">
        <v>957289</v>
      </c>
      <c r="E1447" s="6" t="s">
        <v>395</v>
      </c>
      <c r="F1447" s="7">
        <v>2</v>
      </c>
      <c r="G1447" s="7">
        <v>2</v>
      </c>
      <c r="H1447" s="6" t="s">
        <v>31</v>
      </c>
      <c r="I1447" s="6" t="s">
        <v>29</v>
      </c>
      <c r="J1447" s="18">
        <v>101</v>
      </c>
      <c r="K1447" s="18">
        <v>128</v>
      </c>
      <c r="L1447" s="18">
        <v>393</v>
      </c>
      <c r="M1447" s="18">
        <v>20930.951799999999</v>
      </c>
      <c r="N1447" s="18">
        <v>14</v>
      </c>
      <c r="O1447" s="18">
        <v>207.23714653465345</v>
      </c>
      <c r="P1447" s="21">
        <v>1.2673267326732673</v>
      </c>
      <c r="Q1447" s="21">
        <v>3.0703125</v>
      </c>
      <c r="R1447" s="18">
        <v>5498.9517999999989</v>
      </c>
      <c r="S1447" s="24">
        <v>0.26271866910514785</v>
      </c>
      <c r="T1447" s="18">
        <v>2227.1518000000087</v>
      </c>
      <c r="U1447" s="24">
        <v>0.10640470731006169</v>
      </c>
      <c r="V1447" s="12" cm="1">
        <f t="array" ref="V1447">SUMPRODUCT((B1447=$B:$B)*(M1447&lt;$M:$M))+1</f>
        <v>213</v>
      </c>
    </row>
    <row r="1448" spans="1:22" x14ac:dyDescent="0.2">
      <c r="A1448" s="14" t="str">
        <f t="shared" si="22"/>
        <v>2024Nina Fuentes15</v>
      </c>
      <c r="B1448" s="5">
        <v>2024</v>
      </c>
      <c r="C1448" s="6" t="s">
        <v>384</v>
      </c>
      <c r="D1448" s="6">
        <v>583353</v>
      </c>
      <c r="E1448" s="6" t="s">
        <v>176</v>
      </c>
      <c r="F1448" s="7">
        <v>2</v>
      </c>
      <c r="G1448" s="7">
        <v>1</v>
      </c>
      <c r="H1448" s="6" t="s">
        <v>22</v>
      </c>
      <c r="I1448" s="6" t="s">
        <v>29</v>
      </c>
      <c r="J1448" s="18">
        <v>83</v>
      </c>
      <c r="K1448" s="18">
        <v>149</v>
      </c>
      <c r="L1448" s="18">
        <v>472</v>
      </c>
      <c r="M1448" s="18">
        <v>17917.8</v>
      </c>
      <c r="N1448" s="18">
        <v>15</v>
      </c>
      <c r="O1448" s="18">
        <v>215.87710843373492</v>
      </c>
      <c r="P1448" s="21">
        <v>1.7951807228915662</v>
      </c>
      <c r="Q1448" s="21">
        <v>3.1677852348993287</v>
      </c>
      <c r="R1448" s="18">
        <v>2986.2999999999993</v>
      </c>
      <c r="S1448" s="24">
        <v>0.16666666666666663</v>
      </c>
      <c r="T1448" s="18">
        <v>250.53999999999905</v>
      </c>
      <c r="U1448" s="24">
        <v>1.3982743417160536E-2</v>
      </c>
      <c r="V1448" s="12" cm="1">
        <f t="array" ref="V1448">SUMPRODUCT((B1448=$B:$B)*(M1448&lt;$M:$M))+1</f>
        <v>232</v>
      </c>
    </row>
    <row r="1449" spans="1:22" x14ac:dyDescent="0.2">
      <c r="A1449" s="14" t="str">
        <f t="shared" si="22"/>
        <v>2024Nina Fuentes16</v>
      </c>
      <c r="B1449" s="5">
        <v>2024</v>
      </c>
      <c r="C1449" s="6" t="s">
        <v>384</v>
      </c>
      <c r="D1449" s="6">
        <v>852031</v>
      </c>
      <c r="E1449" s="6" t="s">
        <v>396</v>
      </c>
      <c r="F1449" s="7">
        <v>2</v>
      </c>
      <c r="G1449" s="7">
        <v>2</v>
      </c>
      <c r="H1449" s="6" t="s">
        <v>31</v>
      </c>
      <c r="I1449" s="6" t="s">
        <v>34</v>
      </c>
      <c r="J1449" s="18">
        <v>16</v>
      </c>
      <c r="K1449" s="18">
        <v>49</v>
      </c>
      <c r="L1449" s="18">
        <v>148</v>
      </c>
      <c r="M1449" s="18">
        <v>7602.8544000000002</v>
      </c>
      <c r="N1449" s="18">
        <v>16</v>
      </c>
      <c r="O1449" s="18">
        <v>475.17840000000001</v>
      </c>
      <c r="P1449" s="21">
        <v>3.0625</v>
      </c>
      <c r="Q1449" s="21">
        <v>3.0204081632653059</v>
      </c>
      <c r="R1449" s="18">
        <v>1454.3544000000002</v>
      </c>
      <c r="S1449" s="24">
        <v>0.19129057633932858</v>
      </c>
      <c r="T1449" s="18">
        <v>906.73440000000016</v>
      </c>
      <c r="U1449" s="24">
        <v>0.11926236546105633</v>
      </c>
      <c r="V1449" s="12" cm="1">
        <f t="array" ref="V1449">SUMPRODUCT((B1449=$B:$B)*(M1449&lt;$M:$M))+1</f>
        <v>353</v>
      </c>
    </row>
    <row r="1450" spans="1:22" x14ac:dyDescent="0.2">
      <c r="A1450" s="14" t="str">
        <f t="shared" si="22"/>
        <v>2024Nina Fuentes17</v>
      </c>
      <c r="B1450" s="5">
        <v>2024</v>
      </c>
      <c r="C1450" s="6" t="s">
        <v>384</v>
      </c>
      <c r="D1450" s="6">
        <v>810749</v>
      </c>
      <c r="E1450" s="6" t="s">
        <v>398</v>
      </c>
      <c r="F1450" s="7">
        <v>2</v>
      </c>
      <c r="G1450" s="7">
        <v>2</v>
      </c>
      <c r="H1450" s="6" t="s">
        <v>31</v>
      </c>
      <c r="I1450" s="6" t="s">
        <v>34</v>
      </c>
      <c r="J1450" s="18">
        <v>12</v>
      </c>
      <c r="K1450" s="18">
        <v>24</v>
      </c>
      <c r="L1450" s="18">
        <v>60</v>
      </c>
      <c r="M1450" s="18">
        <v>2817.3</v>
      </c>
      <c r="N1450" s="18">
        <v>17</v>
      </c>
      <c r="O1450" s="18">
        <v>234.77500000000001</v>
      </c>
      <c r="P1450" s="21">
        <v>2</v>
      </c>
      <c r="Q1450" s="21">
        <v>2.5</v>
      </c>
      <c r="R1450" s="18">
        <v>469.55000000000018</v>
      </c>
      <c r="S1450" s="24">
        <v>0.16666666666666671</v>
      </c>
      <c r="T1450" s="18">
        <v>71.150000000000205</v>
      </c>
      <c r="U1450" s="24">
        <v>2.5254676463280518E-2</v>
      </c>
      <c r="V1450" s="12" cm="1">
        <f t="array" ref="V1450">SUMPRODUCT((B1450=$B:$B)*(M1450&lt;$M:$M))+1</f>
        <v>457</v>
      </c>
    </row>
    <row r="1451" spans="1:22" x14ac:dyDescent="0.2">
      <c r="A1451" s="14" t="str">
        <f t="shared" si="22"/>
        <v>2024Patricia Joseph1</v>
      </c>
      <c r="B1451" s="5">
        <v>2024</v>
      </c>
      <c r="C1451" s="6" t="s">
        <v>516</v>
      </c>
      <c r="D1451" s="6">
        <v>914425</v>
      </c>
      <c r="E1451" s="6" t="s">
        <v>505</v>
      </c>
      <c r="F1451" s="7">
        <v>1</v>
      </c>
      <c r="G1451" s="7">
        <v>1</v>
      </c>
      <c r="H1451" s="6" t="s">
        <v>22</v>
      </c>
      <c r="I1451" s="6" t="s">
        <v>23</v>
      </c>
      <c r="J1451" s="18">
        <v>145</v>
      </c>
      <c r="K1451" s="18">
        <v>981</v>
      </c>
      <c r="L1451" s="18">
        <v>5061</v>
      </c>
      <c r="M1451" s="18">
        <v>218320.2</v>
      </c>
      <c r="N1451" s="18">
        <v>1</v>
      </c>
      <c r="O1451" s="18">
        <v>1505.6565517241379</v>
      </c>
      <c r="P1451" s="21">
        <v>6.7655172413793103</v>
      </c>
      <c r="Q1451" s="21">
        <v>5.1590214067278284</v>
      </c>
      <c r="R1451" s="18">
        <v>36386.700000000012</v>
      </c>
      <c r="S1451" s="24">
        <v>0.16666666666666671</v>
      </c>
      <c r="T1451" s="18">
        <v>31084.020000000011</v>
      </c>
      <c r="U1451" s="24">
        <v>0.14237812167632682</v>
      </c>
      <c r="V1451" s="12" cm="1">
        <f t="array" ref="V1451">SUMPRODUCT((B1451=$B:$B)*(M1451&lt;$M:$M))+1</f>
        <v>13</v>
      </c>
    </row>
    <row r="1452" spans="1:22" x14ac:dyDescent="0.2">
      <c r="A1452" s="14" t="str">
        <f t="shared" si="22"/>
        <v>2024Patricia Joseph2</v>
      </c>
      <c r="B1452" s="5">
        <v>2024</v>
      </c>
      <c r="C1452" s="6" t="s">
        <v>516</v>
      </c>
      <c r="D1452" s="6">
        <v>519127</v>
      </c>
      <c r="E1452" s="6" t="s">
        <v>517</v>
      </c>
      <c r="F1452" s="7">
        <v>1</v>
      </c>
      <c r="G1452" s="7">
        <v>1</v>
      </c>
      <c r="H1452" s="6" t="s">
        <v>31</v>
      </c>
      <c r="I1452" s="6" t="s">
        <v>25</v>
      </c>
      <c r="J1452" s="18">
        <v>165</v>
      </c>
      <c r="K1452" s="18">
        <v>516</v>
      </c>
      <c r="L1452" s="18">
        <v>2689</v>
      </c>
      <c r="M1452" s="18">
        <v>104518.08</v>
      </c>
      <c r="N1452" s="18">
        <v>2</v>
      </c>
      <c r="O1452" s="18">
        <v>633.4429090909091</v>
      </c>
      <c r="P1452" s="21">
        <v>3.1272727272727274</v>
      </c>
      <c r="Q1452" s="21">
        <v>5.2112403100775193</v>
      </c>
      <c r="R1452" s="18">
        <v>7742.0800000000017</v>
      </c>
      <c r="S1452" s="24">
        <v>7.4074074074074084E-2</v>
      </c>
      <c r="T1452" s="18">
        <v>2279.9200000000019</v>
      </c>
      <c r="U1452" s="24">
        <v>2.1813642194728432E-2</v>
      </c>
      <c r="V1452" s="12" cm="1">
        <f t="array" ref="V1452">SUMPRODUCT((B1452=$B:$B)*(M1452&lt;$M:$M))+1</f>
        <v>61</v>
      </c>
    </row>
    <row r="1453" spans="1:22" x14ac:dyDescent="0.2">
      <c r="A1453" s="14" t="str">
        <f t="shared" si="22"/>
        <v>2024Patricia Joseph3</v>
      </c>
      <c r="B1453" s="5">
        <v>2024</v>
      </c>
      <c r="C1453" s="6" t="s">
        <v>516</v>
      </c>
      <c r="D1453" s="6">
        <v>778358</v>
      </c>
      <c r="E1453" s="6" t="s">
        <v>518</v>
      </c>
      <c r="F1453" s="7">
        <v>1</v>
      </c>
      <c r="G1453" s="7">
        <v>1</v>
      </c>
      <c r="H1453" s="6" t="s">
        <v>31</v>
      </c>
      <c r="I1453" s="6" t="s">
        <v>34</v>
      </c>
      <c r="J1453" s="18">
        <v>33</v>
      </c>
      <c r="K1453" s="18">
        <v>51</v>
      </c>
      <c r="L1453" s="18">
        <v>150</v>
      </c>
      <c r="M1453" s="18">
        <v>7521.2</v>
      </c>
      <c r="N1453" s="18">
        <v>3</v>
      </c>
      <c r="O1453" s="18">
        <v>227.91515151515151</v>
      </c>
      <c r="P1453" s="21">
        <v>1.5454545454545454</v>
      </c>
      <c r="Q1453" s="21">
        <v>2.9411764705882355</v>
      </c>
      <c r="R1453" s="18">
        <v>2392.1999999999998</v>
      </c>
      <c r="S1453" s="24">
        <v>0.31806094772110832</v>
      </c>
      <c r="T1453" s="18">
        <v>1351.1999999999998</v>
      </c>
      <c r="U1453" s="24">
        <v>0.17965218316226131</v>
      </c>
      <c r="V1453" s="12" cm="1">
        <f t="array" ref="V1453">SUMPRODUCT((B1453=$B:$B)*(M1453&lt;$M:$M))+1</f>
        <v>355</v>
      </c>
    </row>
    <row r="1454" spans="1:22" x14ac:dyDescent="0.2">
      <c r="A1454" s="14" t="str">
        <f t="shared" si="22"/>
        <v>2024Patricia Joseph4</v>
      </c>
      <c r="B1454" s="5">
        <v>2024</v>
      </c>
      <c r="C1454" s="6" t="s">
        <v>516</v>
      </c>
      <c r="D1454" s="6">
        <v>848299</v>
      </c>
      <c r="E1454" s="6" t="s">
        <v>519</v>
      </c>
      <c r="F1454" s="7">
        <v>1</v>
      </c>
      <c r="G1454" s="7">
        <v>1</v>
      </c>
      <c r="H1454" s="6" t="s">
        <v>31</v>
      </c>
      <c r="I1454" s="6" t="s">
        <v>34</v>
      </c>
      <c r="J1454" s="18">
        <v>36</v>
      </c>
      <c r="K1454" s="18">
        <v>45</v>
      </c>
      <c r="L1454" s="18">
        <v>117</v>
      </c>
      <c r="M1454" s="18">
        <v>5581.2</v>
      </c>
      <c r="N1454" s="18">
        <v>4</v>
      </c>
      <c r="O1454" s="18">
        <v>155.03333333333333</v>
      </c>
      <c r="P1454" s="21">
        <v>1.25</v>
      </c>
      <c r="Q1454" s="21">
        <v>2.6</v>
      </c>
      <c r="R1454" s="18">
        <v>930.19999999999982</v>
      </c>
      <c r="S1454" s="24">
        <v>0.16666666666666663</v>
      </c>
      <c r="T1454" s="18">
        <v>-194.80000000000018</v>
      </c>
      <c r="U1454" s="24">
        <v>-3.4902888267756074E-2</v>
      </c>
      <c r="V1454" s="12" cm="1">
        <f t="array" ref="V1454">SUMPRODUCT((B1454=$B:$B)*(M1454&lt;$M:$M))+1</f>
        <v>387</v>
      </c>
    </row>
    <row r="1455" spans="1:22" x14ac:dyDescent="0.2">
      <c r="A1455" s="14" t="str">
        <f t="shared" si="22"/>
        <v>2024Patricia Joseph5</v>
      </c>
      <c r="B1455" s="5">
        <v>2024</v>
      </c>
      <c r="C1455" s="6" t="s">
        <v>516</v>
      </c>
      <c r="D1455" s="6">
        <v>527295</v>
      </c>
      <c r="E1455" s="6" t="s">
        <v>520</v>
      </c>
      <c r="F1455" s="7">
        <v>1</v>
      </c>
      <c r="G1455" s="7">
        <v>1</v>
      </c>
      <c r="H1455" s="6" t="s">
        <v>31</v>
      </c>
      <c r="I1455" s="6" t="s">
        <v>34</v>
      </c>
      <c r="J1455" s="18">
        <v>15</v>
      </c>
      <c r="K1455" s="18">
        <v>38</v>
      </c>
      <c r="L1455" s="18">
        <v>84</v>
      </c>
      <c r="M1455" s="18">
        <v>4528.1279999999997</v>
      </c>
      <c r="N1455" s="18">
        <v>5</v>
      </c>
      <c r="O1455" s="18">
        <v>301.87520000000001</v>
      </c>
      <c r="P1455" s="21">
        <v>2.5333333333333332</v>
      </c>
      <c r="Q1455" s="21">
        <v>2.2105263157894739</v>
      </c>
      <c r="R1455" s="18">
        <v>1748.8779999999997</v>
      </c>
      <c r="S1455" s="24">
        <v>0.38622538938828582</v>
      </c>
      <c r="T1455" s="18">
        <v>1261.8379999999997</v>
      </c>
      <c r="U1455" s="24">
        <v>0.27866659246381725</v>
      </c>
      <c r="V1455" s="12" cm="1">
        <f t="array" ref="V1455">SUMPRODUCT((B1455=$B:$B)*(M1455&lt;$M:$M))+1</f>
        <v>412</v>
      </c>
    </row>
    <row r="1456" spans="1:22" x14ac:dyDescent="0.2">
      <c r="A1456" s="14" t="str">
        <f t="shared" si="22"/>
        <v>2024Paul Martell1</v>
      </c>
      <c r="B1456" s="5">
        <v>2024</v>
      </c>
      <c r="C1456" s="6" t="s">
        <v>399</v>
      </c>
      <c r="D1456" s="6">
        <v>333866</v>
      </c>
      <c r="E1456" s="6" t="s">
        <v>83</v>
      </c>
      <c r="F1456" s="7">
        <v>3</v>
      </c>
      <c r="G1456" s="7">
        <v>3</v>
      </c>
      <c r="H1456" s="6" t="s">
        <v>22</v>
      </c>
      <c r="I1456" s="6" t="s">
        <v>23</v>
      </c>
      <c r="J1456" s="18">
        <v>69</v>
      </c>
      <c r="K1456" s="18">
        <v>721</v>
      </c>
      <c r="L1456" s="18">
        <v>7221</v>
      </c>
      <c r="M1456" s="18">
        <v>285511.26500000001</v>
      </c>
      <c r="N1456" s="18">
        <v>1</v>
      </c>
      <c r="O1456" s="18">
        <v>4137.8444202898554</v>
      </c>
      <c r="P1456" s="21">
        <v>10.44927536231884</v>
      </c>
      <c r="Q1456" s="21">
        <v>10.015256588072122</v>
      </c>
      <c r="R1456" s="18">
        <v>16161.015000000014</v>
      </c>
      <c r="S1456" s="24">
        <v>5.6603773584905703E-2</v>
      </c>
      <c r="T1456" s="18">
        <v>13340.565000000013</v>
      </c>
      <c r="U1456" s="24">
        <v>4.6725179127345508E-2</v>
      </c>
      <c r="V1456" s="12" cm="1">
        <f t="array" ref="V1456">SUMPRODUCT((B1456=$B:$B)*(M1456&lt;$M:$M))+1</f>
        <v>4</v>
      </c>
    </row>
    <row r="1457" spans="1:22" x14ac:dyDescent="0.2">
      <c r="A1457" s="14" t="str">
        <f t="shared" si="22"/>
        <v>2024Paul Martell2</v>
      </c>
      <c r="B1457" s="5">
        <v>2024</v>
      </c>
      <c r="C1457" s="6" t="s">
        <v>399</v>
      </c>
      <c r="D1457" s="6">
        <v>205478</v>
      </c>
      <c r="E1457" s="6" t="s">
        <v>21</v>
      </c>
      <c r="F1457" s="7">
        <v>3</v>
      </c>
      <c r="G1457" s="7">
        <v>4</v>
      </c>
      <c r="H1457" s="6" t="s">
        <v>22</v>
      </c>
      <c r="I1457" s="6" t="s">
        <v>23</v>
      </c>
      <c r="J1457" s="18">
        <v>247</v>
      </c>
      <c r="K1457" s="18">
        <v>797</v>
      </c>
      <c r="L1457" s="18">
        <v>5442</v>
      </c>
      <c r="M1457" s="18">
        <v>236123.16</v>
      </c>
      <c r="N1457" s="18">
        <v>2</v>
      </c>
      <c r="O1457" s="18">
        <v>955.96421052631581</v>
      </c>
      <c r="P1457" s="21">
        <v>3.2267206477732793</v>
      </c>
      <c r="Q1457" s="21">
        <v>6.8281053952321207</v>
      </c>
      <c r="R1457" s="18">
        <v>25298.910000000003</v>
      </c>
      <c r="S1457" s="24">
        <v>0.10714285714285715</v>
      </c>
      <c r="T1457" s="18">
        <v>16781.710000000003</v>
      </c>
      <c r="U1457" s="24">
        <v>7.1071850808705095E-2</v>
      </c>
      <c r="V1457" s="12" cm="1">
        <f t="array" ref="V1457">SUMPRODUCT((B1457=$B:$B)*(M1457&lt;$M:$M))+1</f>
        <v>10</v>
      </c>
    </row>
    <row r="1458" spans="1:22" x14ac:dyDescent="0.2">
      <c r="A1458" s="14" t="str">
        <f t="shared" si="22"/>
        <v>2024Paul Martell3</v>
      </c>
      <c r="B1458" s="5">
        <v>2024</v>
      </c>
      <c r="C1458" s="6" t="s">
        <v>399</v>
      </c>
      <c r="D1458" s="6">
        <v>459139</v>
      </c>
      <c r="E1458" s="6" t="s">
        <v>183</v>
      </c>
      <c r="F1458" s="7">
        <v>3</v>
      </c>
      <c r="G1458" s="7">
        <v>1</v>
      </c>
      <c r="H1458" s="6" t="s">
        <v>22</v>
      </c>
      <c r="I1458" s="6" t="s">
        <v>23</v>
      </c>
      <c r="J1458" s="18">
        <v>90</v>
      </c>
      <c r="K1458" s="18">
        <v>682</v>
      </c>
      <c r="L1458" s="18">
        <v>4900</v>
      </c>
      <c r="M1458" s="18">
        <v>200998.13</v>
      </c>
      <c r="N1458" s="18">
        <v>3</v>
      </c>
      <c r="O1458" s="18">
        <v>2233.3125555555557</v>
      </c>
      <c r="P1458" s="21">
        <v>7.5777777777777775</v>
      </c>
      <c r="Q1458" s="21">
        <v>7.1847507331378297</v>
      </c>
      <c r="R1458" s="18">
        <v>27723.880000000005</v>
      </c>
      <c r="S1458" s="24">
        <v>0.13793103448275865</v>
      </c>
      <c r="T1458" s="18">
        <v>24222.460000000006</v>
      </c>
      <c r="U1458" s="24">
        <v>0.12051087241458419</v>
      </c>
      <c r="V1458" s="12" cm="1">
        <f t="array" ref="V1458">SUMPRODUCT((B1458=$B:$B)*(M1458&lt;$M:$M))+1</f>
        <v>16</v>
      </c>
    </row>
    <row r="1459" spans="1:22" x14ac:dyDescent="0.2">
      <c r="A1459" s="14" t="str">
        <f t="shared" si="22"/>
        <v>2024Paul Martell4</v>
      </c>
      <c r="B1459" s="5">
        <v>2024</v>
      </c>
      <c r="C1459" s="6" t="s">
        <v>399</v>
      </c>
      <c r="D1459" s="6">
        <v>782190</v>
      </c>
      <c r="E1459" s="6" t="s">
        <v>235</v>
      </c>
      <c r="F1459" s="7">
        <v>3</v>
      </c>
      <c r="G1459" s="7">
        <v>2</v>
      </c>
      <c r="H1459" s="6" t="s">
        <v>22</v>
      </c>
      <c r="I1459" s="6" t="s">
        <v>23</v>
      </c>
      <c r="J1459" s="18">
        <v>140</v>
      </c>
      <c r="K1459" s="18">
        <v>941</v>
      </c>
      <c r="L1459" s="18">
        <v>4385</v>
      </c>
      <c r="M1459" s="18">
        <v>180148.5</v>
      </c>
      <c r="N1459" s="18">
        <v>4</v>
      </c>
      <c r="O1459" s="18">
        <v>1286.7750000000001</v>
      </c>
      <c r="P1459" s="21">
        <v>6.7214285714285715</v>
      </c>
      <c r="Q1459" s="21">
        <v>4.659936238044633</v>
      </c>
      <c r="R1459" s="18">
        <v>30024.75</v>
      </c>
      <c r="S1459" s="24">
        <v>0.16666666666666666</v>
      </c>
      <c r="T1459" s="18">
        <v>24682.65</v>
      </c>
      <c r="U1459" s="24">
        <v>0.13701279777516884</v>
      </c>
      <c r="V1459" s="12" cm="1">
        <f t="array" ref="V1459">SUMPRODUCT((B1459=$B:$B)*(M1459&lt;$M:$M))+1</f>
        <v>23</v>
      </c>
    </row>
    <row r="1460" spans="1:22" x14ac:dyDescent="0.2">
      <c r="A1460" s="14" t="str">
        <f t="shared" si="22"/>
        <v>2024Paul Martell5</v>
      </c>
      <c r="B1460" s="5">
        <v>2024</v>
      </c>
      <c r="C1460" s="6" t="s">
        <v>399</v>
      </c>
      <c r="D1460" s="6">
        <v>537905</v>
      </c>
      <c r="E1460" s="6" t="s">
        <v>28</v>
      </c>
      <c r="F1460" s="7">
        <v>3</v>
      </c>
      <c r="G1460" s="7">
        <v>4</v>
      </c>
      <c r="H1460" s="6" t="s">
        <v>22</v>
      </c>
      <c r="I1460" s="6" t="s">
        <v>25</v>
      </c>
      <c r="J1460" s="18">
        <v>179</v>
      </c>
      <c r="K1460" s="18">
        <v>516</v>
      </c>
      <c r="L1460" s="18">
        <v>2357</v>
      </c>
      <c r="M1460" s="18">
        <v>92348.64</v>
      </c>
      <c r="N1460" s="18">
        <v>5</v>
      </c>
      <c r="O1460" s="18">
        <v>515.91418994413402</v>
      </c>
      <c r="P1460" s="21">
        <v>2.8826815642458099</v>
      </c>
      <c r="Q1460" s="21">
        <v>4.5678294573643408</v>
      </c>
      <c r="R1460" s="18">
        <v>6840.6399999999994</v>
      </c>
      <c r="S1460" s="24">
        <v>7.407407407407407E-2</v>
      </c>
      <c r="T1460" s="18">
        <v>727.88999999999942</v>
      </c>
      <c r="U1460" s="24">
        <v>7.8819785543132997E-3</v>
      </c>
      <c r="V1460" s="12" cm="1">
        <f t="array" ref="V1460">SUMPRODUCT((B1460=$B:$B)*(M1460&lt;$M:$M))+1</f>
        <v>68</v>
      </c>
    </row>
    <row r="1461" spans="1:22" x14ac:dyDescent="0.2">
      <c r="A1461" s="14" t="str">
        <f t="shared" si="22"/>
        <v>2024Paul Martell6</v>
      </c>
      <c r="B1461" s="5">
        <v>2024</v>
      </c>
      <c r="C1461" s="6" t="s">
        <v>399</v>
      </c>
      <c r="D1461" s="6">
        <v>107439</v>
      </c>
      <c r="E1461" s="6" t="s">
        <v>85</v>
      </c>
      <c r="F1461" s="7">
        <v>3</v>
      </c>
      <c r="G1461" s="7">
        <v>4</v>
      </c>
      <c r="H1461" s="6" t="s">
        <v>22</v>
      </c>
      <c r="I1461" s="6" t="s">
        <v>25</v>
      </c>
      <c r="J1461" s="18">
        <v>244</v>
      </c>
      <c r="K1461" s="18">
        <v>566</v>
      </c>
      <c r="L1461" s="18">
        <v>1918</v>
      </c>
      <c r="M1461" s="18">
        <v>78005.892000000007</v>
      </c>
      <c r="N1461" s="18">
        <v>6</v>
      </c>
      <c r="O1461" s="18">
        <v>319.69627868852461</v>
      </c>
      <c r="P1461" s="21">
        <v>2.319672131147541</v>
      </c>
      <c r="Q1461" s="21">
        <v>3.3886925795053005</v>
      </c>
      <c r="R1461" s="18">
        <v>6470.8920000000071</v>
      </c>
      <c r="S1461" s="24">
        <v>8.2953887637103194E-2</v>
      </c>
      <c r="T1461" s="18">
        <v>-1712.4080000000031</v>
      </c>
      <c r="U1461" s="24">
        <v>-2.1952290475698976E-2</v>
      </c>
      <c r="V1461" s="12" cm="1">
        <f t="array" ref="V1461">SUMPRODUCT((B1461=$B:$B)*(M1461&lt;$M:$M))+1</f>
        <v>83</v>
      </c>
    </row>
    <row r="1462" spans="1:22" x14ac:dyDescent="0.2">
      <c r="A1462" s="14" t="str">
        <f t="shared" si="22"/>
        <v>2024Paul Martell7</v>
      </c>
      <c r="B1462" s="5">
        <v>2024</v>
      </c>
      <c r="C1462" s="6" t="s">
        <v>399</v>
      </c>
      <c r="D1462" s="6">
        <v>499295</v>
      </c>
      <c r="E1462" s="6" t="s">
        <v>258</v>
      </c>
      <c r="F1462" s="7">
        <v>3</v>
      </c>
      <c r="G1462" s="7">
        <v>4</v>
      </c>
      <c r="H1462" s="6" t="s">
        <v>22</v>
      </c>
      <c r="I1462" s="6" t="s">
        <v>29</v>
      </c>
      <c r="J1462" s="18">
        <v>83</v>
      </c>
      <c r="K1462" s="18">
        <v>327</v>
      </c>
      <c r="L1462" s="18">
        <v>1703</v>
      </c>
      <c r="M1462" s="18">
        <v>68888.930500000002</v>
      </c>
      <c r="N1462" s="18">
        <v>7</v>
      </c>
      <c r="O1462" s="18">
        <v>829.98711445783135</v>
      </c>
      <c r="P1462" s="21">
        <v>3.9397590361445785</v>
      </c>
      <c r="Q1462" s="21">
        <v>5.2079510703363914</v>
      </c>
      <c r="R1462" s="18">
        <v>8987.9305000000022</v>
      </c>
      <c r="S1462" s="24">
        <v>0.13046988006295152</v>
      </c>
      <c r="T1462" s="18">
        <v>6060.7305000000024</v>
      </c>
      <c r="U1462" s="24">
        <v>8.7978292826015089E-2</v>
      </c>
      <c r="V1462" s="12" cm="1">
        <f t="array" ref="V1462">SUMPRODUCT((B1462=$B:$B)*(M1462&lt;$M:$M))+1</f>
        <v>99</v>
      </c>
    </row>
    <row r="1463" spans="1:22" x14ac:dyDescent="0.2">
      <c r="A1463" s="14" t="str">
        <f t="shared" si="22"/>
        <v>2024Quinn York1</v>
      </c>
      <c r="B1463" s="5">
        <v>2024</v>
      </c>
      <c r="C1463" s="6" t="s">
        <v>401</v>
      </c>
      <c r="D1463" s="6">
        <v>439017</v>
      </c>
      <c r="E1463" s="6" t="s">
        <v>453</v>
      </c>
      <c r="F1463" s="7">
        <v>1</v>
      </c>
      <c r="G1463" s="7">
        <v>3</v>
      </c>
      <c r="H1463" s="6" t="s">
        <v>22</v>
      </c>
      <c r="I1463" s="6" t="s">
        <v>25</v>
      </c>
      <c r="J1463" s="18">
        <v>47</v>
      </c>
      <c r="K1463" s="18">
        <v>437</v>
      </c>
      <c r="L1463" s="18">
        <v>3576</v>
      </c>
      <c r="M1463" s="18">
        <v>146922.89000000001</v>
      </c>
      <c r="N1463" s="18">
        <v>1</v>
      </c>
      <c r="O1463" s="18">
        <v>3126.0189361702132</v>
      </c>
      <c r="P1463" s="21">
        <v>9.2978723404255312</v>
      </c>
      <c r="Q1463" s="21">
        <v>8.1830663615560635</v>
      </c>
      <c r="R1463" s="18">
        <v>8316.390000000014</v>
      </c>
      <c r="S1463" s="24">
        <v>5.6603773584905752E-2</v>
      </c>
      <c r="T1463" s="18">
        <v>6505.5300000000143</v>
      </c>
      <c r="U1463" s="24">
        <v>4.4278532773211948E-2</v>
      </c>
      <c r="V1463" s="12" cm="1">
        <f t="array" ref="V1463">SUMPRODUCT((B1463=$B:$B)*(M1463&lt;$M:$M))+1</f>
        <v>31</v>
      </c>
    </row>
    <row r="1464" spans="1:22" x14ac:dyDescent="0.2">
      <c r="A1464" s="14" t="str">
        <f t="shared" si="22"/>
        <v>2024Quinn York2</v>
      </c>
      <c r="B1464" s="5">
        <v>2024</v>
      </c>
      <c r="C1464" s="6" t="s">
        <v>401</v>
      </c>
      <c r="D1464" s="6">
        <v>359285</v>
      </c>
      <c r="E1464" s="6" t="s">
        <v>403</v>
      </c>
      <c r="F1464" s="7">
        <v>1</v>
      </c>
      <c r="G1464" s="7">
        <v>1</v>
      </c>
      <c r="H1464" s="6" t="s">
        <v>31</v>
      </c>
      <c r="I1464" s="6" t="s">
        <v>29</v>
      </c>
      <c r="J1464" s="18">
        <v>37</v>
      </c>
      <c r="K1464" s="18">
        <v>99</v>
      </c>
      <c r="L1464" s="18">
        <v>397</v>
      </c>
      <c r="M1464" s="18">
        <v>24419.223999999998</v>
      </c>
      <c r="N1464" s="18">
        <v>2</v>
      </c>
      <c r="O1464" s="18">
        <v>659.97902702702697</v>
      </c>
      <c r="P1464" s="21">
        <v>2.6756756756756759</v>
      </c>
      <c r="Q1464" s="21">
        <v>4.0101010101010104</v>
      </c>
      <c r="R1464" s="18">
        <v>7695.9739999999983</v>
      </c>
      <c r="S1464" s="24">
        <v>0.31516046537760573</v>
      </c>
      <c r="T1464" s="18">
        <v>6488.8939999999984</v>
      </c>
      <c r="U1464" s="24">
        <v>0.26572891914992869</v>
      </c>
      <c r="V1464" s="12" cm="1">
        <f t="array" ref="V1464">SUMPRODUCT((B1464=$B:$B)*(M1464&lt;$M:$M))+1</f>
        <v>200</v>
      </c>
    </row>
    <row r="1465" spans="1:22" x14ac:dyDescent="0.2">
      <c r="A1465" s="14" t="str">
        <f t="shared" si="22"/>
        <v>2024Quinn York3</v>
      </c>
      <c r="B1465" s="5">
        <v>2024</v>
      </c>
      <c r="C1465" s="6" t="s">
        <v>401</v>
      </c>
      <c r="D1465" s="6">
        <v>438992</v>
      </c>
      <c r="E1465" s="6" t="s">
        <v>521</v>
      </c>
      <c r="F1465" s="7">
        <v>1</v>
      </c>
      <c r="G1465" s="7">
        <v>1</v>
      </c>
      <c r="H1465" s="6" t="s">
        <v>31</v>
      </c>
      <c r="I1465" s="6" t="s">
        <v>29</v>
      </c>
      <c r="J1465" s="18">
        <v>28</v>
      </c>
      <c r="K1465" s="18">
        <v>93</v>
      </c>
      <c r="L1465" s="18">
        <v>365</v>
      </c>
      <c r="M1465" s="18">
        <v>22241.88</v>
      </c>
      <c r="N1465" s="18">
        <v>3</v>
      </c>
      <c r="O1465" s="18">
        <v>794.35285714285715</v>
      </c>
      <c r="P1465" s="21">
        <v>3.3214285714285716</v>
      </c>
      <c r="Q1465" s="21">
        <v>3.924731182795699</v>
      </c>
      <c r="R1465" s="18">
        <v>6643.130000000001</v>
      </c>
      <c r="S1465" s="24">
        <v>0.29867664064368665</v>
      </c>
      <c r="T1465" s="18">
        <v>5711.0900000000011</v>
      </c>
      <c r="U1465" s="24">
        <v>0.25677190956879548</v>
      </c>
      <c r="V1465" s="12" cm="1">
        <f t="array" ref="V1465">SUMPRODUCT((B1465=$B:$B)*(M1465&lt;$M:$M))+1</f>
        <v>207</v>
      </c>
    </row>
    <row r="1466" spans="1:22" x14ac:dyDescent="0.2">
      <c r="A1466" s="14" t="str">
        <f t="shared" si="22"/>
        <v>2024Quinn York4</v>
      </c>
      <c r="B1466" s="5">
        <v>2024</v>
      </c>
      <c r="C1466" s="6" t="s">
        <v>401</v>
      </c>
      <c r="D1466" s="6">
        <v>867297</v>
      </c>
      <c r="E1466" s="6" t="s">
        <v>404</v>
      </c>
      <c r="F1466" s="7">
        <v>1</v>
      </c>
      <c r="G1466" s="7">
        <v>1</v>
      </c>
      <c r="H1466" s="6" t="s">
        <v>31</v>
      </c>
      <c r="I1466" s="6" t="s">
        <v>29</v>
      </c>
      <c r="J1466" s="18">
        <v>33</v>
      </c>
      <c r="K1466" s="18">
        <v>103</v>
      </c>
      <c r="L1466" s="18">
        <v>298</v>
      </c>
      <c r="M1466" s="18">
        <v>18999.216</v>
      </c>
      <c r="N1466" s="18">
        <v>4</v>
      </c>
      <c r="O1466" s="18">
        <v>575.73381818181815</v>
      </c>
      <c r="P1466" s="21">
        <v>3.1212121212121211</v>
      </c>
      <c r="Q1466" s="21">
        <v>2.8932038834951457</v>
      </c>
      <c r="R1466" s="18">
        <v>5326.7160000000003</v>
      </c>
      <c r="S1466" s="24">
        <v>0.28036504243122456</v>
      </c>
      <c r="T1466" s="18">
        <v>4235.6360000000004</v>
      </c>
      <c r="U1466" s="24">
        <v>0.22293740962784991</v>
      </c>
      <c r="V1466" s="12" cm="1">
        <f t="array" ref="V1466">SUMPRODUCT((B1466=$B:$B)*(M1466&lt;$M:$M))+1</f>
        <v>222</v>
      </c>
    </row>
    <row r="1467" spans="1:22" x14ac:dyDescent="0.2">
      <c r="A1467" s="14" t="str">
        <f t="shared" si="22"/>
        <v>2024Quinn York5</v>
      </c>
      <c r="B1467" s="5">
        <v>2024</v>
      </c>
      <c r="C1467" s="6" t="s">
        <v>401</v>
      </c>
      <c r="D1467" s="6">
        <v>874423</v>
      </c>
      <c r="E1467" s="6" t="s">
        <v>402</v>
      </c>
      <c r="F1467" s="7">
        <v>1</v>
      </c>
      <c r="G1467" s="7">
        <v>1</v>
      </c>
      <c r="H1467" s="6" t="s">
        <v>31</v>
      </c>
      <c r="I1467" s="6" t="s">
        <v>29</v>
      </c>
      <c r="J1467" s="18">
        <v>45</v>
      </c>
      <c r="K1467" s="18">
        <v>105</v>
      </c>
      <c r="L1467" s="18">
        <v>354</v>
      </c>
      <c r="M1467" s="18">
        <v>18688.367999999999</v>
      </c>
      <c r="N1467" s="18">
        <v>5</v>
      </c>
      <c r="O1467" s="18">
        <v>415.29706666666664</v>
      </c>
      <c r="P1467" s="21">
        <v>2.3333333333333335</v>
      </c>
      <c r="Q1467" s="21">
        <v>3.3714285714285714</v>
      </c>
      <c r="R1467" s="18">
        <v>6004.8679999999986</v>
      </c>
      <c r="S1467" s="24">
        <v>0.32131580456891684</v>
      </c>
      <c r="T1467" s="18">
        <v>4550.8279999999986</v>
      </c>
      <c r="U1467" s="24">
        <v>0.24351125791187325</v>
      </c>
      <c r="V1467" s="12" cm="1">
        <f t="array" ref="V1467">SUMPRODUCT((B1467=$B:$B)*(M1467&lt;$M:$M))+1</f>
        <v>226</v>
      </c>
    </row>
    <row r="1468" spans="1:22" x14ac:dyDescent="0.2">
      <c r="A1468" s="14" t="str">
        <f t="shared" si="22"/>
        <v>2024Quinn York6</v>
      </c>
      <c r="B1468" s="5">
        <v>2024</v>
      </c>
      <c r="C1468" s="6" t="s">
        <v>401</v>
      </c>
      <c r="D1468" s="6">
        <v>753097</v>
      </c>
      <c r="E1468" s="6" t="s">
        <v>405</v>
      </c>
      <c r="F1468" s="7">
        <v>1</v>
      </c>
      <c r="G1468" s="7">
        <v>1</v>
      </c>
      <c r="H1468" s="6" t="s">
        <v>31</v>
      </c>
      <c r="I1468" s="6" t="s">
        <v>34</v>
      </c>
      <c r="J1468" s="18">
        <v>44</v>
      </c>
      <c r="K1468" s="18">
        <v>91</v>
      </c>
      <c r="L1468" s="18">
        <v>253</v>
      </c>
      <c r="M1468" s="18">
        <v>14849.175999999999</v>
      </c>
      <c r="N1468" s="18">
        <v>6</v>
      </c>
      <c r="O1468" s="18">
        <v>337.48127272727271</v>
      </c>
      <c r="P1468" s="21">
        <v>2.0681818181818183</v>
      </c>
      <c r="Q1468" s="21">
        <v>2.7802197802197801</v>
      </c>
      <c r="R1468" s="18">
        <v>4362.6759999999995</v>
      </c>
      <c r="S1468" s="24">
        <v>0.29379919801610538</v>
      </c>
      <c r="T1468" s="18">
        <v>2952.1559999999995</v>
      </c>
      <c r="U1468" s="24">
        <v>0.19880941541806763</v>
      </c>
      <c r="V1468" s="12" cm="1">
        <f t="array" ref="V1468">SUMPRODUCT((B1468=$B:$B)*(M1468&lt;$M:$M))+1</f>
        <v>249</v>
      </c>
    </row>
    <row r="1469" spans="1:22" x14ac:dyDescent="0.2">
      <c r="A1469" s="14" t="str">
        <f t="shared" si="22"/>
        <v>2024Quinn York7</v>
      </c>
      <c r="B1469" s="5">
        <v>2024</v>
      </c>
      <c r="C1469" s="6" t="s">
        <v>401</v>
      </c>
      <c r="D1469" s="6">
        <v>469339</v>
      </c>
      <c r="E1469" s="6" t="s">
        <v>146</v>
      </c>
      <c r="F1469" s="7">
        <v>1</v>
      </c>
      <c r="G1469" s="7">
        <v>3</v>
      </c>
      <c r="H1469" s="6" t="s">
        <v>22</v>
      </c>
      <c r="I1469" s="6" t="s">
        <v>34</v>
      </c>
      <c r="J1469" s="18">
        <v>22</v>
      </c>
      <c r="K1469" s="18">
        <v>74</v>
      </c>
      <c r="L1469" s="18">
        <v>257</v>
      </c>
      <c r="M1469" s="18">
        <v>13422.744000000001</v>
      </c>
      <c r="N1469" s="18">
        <v>7</v>
      </c>
      <c r="O1469" s="18">
        <v>610.12472727272734</v>
      </c>
      <c r="P1469" s="21">
        <v>3.3636363636363638</v>
      </c>
      <c r="Q1469" s="21">
        <v>3.4729729729729728</v>
      </c>
      <c r="R1469" s="18">
        <v>4058.2440000000006</v>
      </c>
      <c r="S1469" s="24">
        <v>0.30234086264328669</v>
      </c>
      <c r="T1469" s="18">
        <v>3326.6440000000007</v>
      </c>
      <c r="U1469" s="24">
        <v>0.24783635894419206</v>
      </c>
      <c r="V1469" s="12" cm="1">
        <f t="array" ref="V1469">SUMPRODUCT((B1469=$B:$B)*(M1469&lt;$M:$M))+1</f>
        <v>256</v>
      </c>
    </row>
    <row r="1470" spans="1:22" x14ac:dyDescent="0.2">
      <c r="A1470" s="14" t="str">
        <f t="shared" si="22"/>
        <v>2024Quinn York8</v>
      </c>
      <c r="B1470" s="5">
        <v>2024</v>
      </c>
      <c r="C1470" s="6" t="s">
        <v>401</v>
      </c>
      <c r="D1470" s="6">
        <v>288308</v>
      </c>
      <c r="E1470" s="6" t="s">
        <v>406</v>
      </c>
      <c r="F1470" s="7">
        <v>1</v>
      </c>
      <c r="G1470" s="7">
        <v>1</v>
      </c>
      <c r="H1470" s="6" t="s">
        <v>31</v>
      </c>
      <c r="I1470" s="6" t="s">
        <v>34</v>
      </c>
      <c r="J1470" s="18">
        <v>34</v>
      </c>
      <c r="K1470" s="18">
        <v>52</v>
      </c>
      <c r="L1470" s="18">
        <v>170</v>
      </c>
      <c r="M1470" s="18">
        <v>11227.44</v>
      </c>
      <c r="N1470" s="18">
        <v>8</v>
      </c>
      <c r="O1470" s="18">
        <v>330.21882352941179</v>
      </c>
      <c r="P1470" s="21">
        <v>1.5294117647058822</v>
      </c>
      <c r="Q1470" s="21">
        <v>3.2692307692307692</v>
      </c>
      <c r="R1470" s="18">
        <v>2449.6900000000005</v>
      </c>
      <c r="S1470" s="24">
        <v>0.21818776141310933</v>
      </c>
      <c r="T1470" s="18">
        <v>1377.6900000000005</v>
      </c>
      <c r="U1470" s="24">
        <v>0.12270740257796973</v>
      </c>
      <c r="V1470" s="12" cm="1">
        <f t="array" ref="V1470">SUMPRODUCT((B1470=$B:$B)*(M1470&lt;$M:$M))+1</f>
        <v>285</v>
      </c>
    </row>
    <row r="1471" spans="1:22" x14ac:dyDescent="0.2">
      <c r="A1471" s="14" t="str">
        <f t="shared" si="22"/>
        <v>2024Quinn York9</v>
      </c>
      <c r="B1471" s="5">
        <v>2024</v>
      </c>
      <c r="C1471" s="6" t="s">
        <v>401</v>
      </c>
      <c r="D1471" s="6">
        <v>658048</v>
      </c>
      <c r="E1471" s="6" t="s">
        <v>411</v>
      </c>
      <c r="F1471" s="7">
        <v>1</v>
      </c>
      <c r="G1471" s="7">
        <v>1</v>
      </c>
      <c r="H1471" s="6" t="s">
        <v>31</v>
      </c>
      <c r="I1471" s="6" t="s">
        <v>34</v>
      </c>
      <c r="J1471" s="18">
        <v>29</v>
      </c>
      <c r="K1471" s="18">
        <v>71</v>
      </c>
      <c r="L1471" s="18">
        <v>232</v>
      </c>
      <c r="M1471" s="18">
        <v>10449.343999999999</v>
      </c>
      <c r="N1471" s="18">
        <v>9</v>
      </c>
      <c r="O1471" s="18">
        <v>360.32220689655168</v>
      </c>
      <c r="P1471" s="21">
        <v>2.4482758620689653</v>
      </c>
      <c r="Q1471" s="21">
        <v>3.267605633802817</v>
      </c>
      <c r="R1471" s="18">
        <v>3227.0939999999991</v>
      </c>
      <c r="S1471" s="24">
        <v>0.30883220994542809</v>
      </c>
      <c r="T1471" s="18">
        <v>2286.5739999999992</v>
      </c>
      <c r="U1471" s="24">
        <v>0.21882464583422648</v>
      </c>
      <c r="V1471" s="12" cm="1">
        <f t="array" ref="V1471">SUMPRODUCT((B1471=$B:$B)*(M1471&lt;$M:$M))+1</f>
        <v>294</v>
      </c>
    </row>
    <row r="1472" spans="1:22" x14ac:dyDescent="0.2">
      <c r="A1472" s="14" t="str">
        <f t="shared" si="22"/>
        <v>2024Quinn York10</v>
      </c>
      <c r="B1472" s="5">
        <v>2024</v>
      </c>
      <c r="C1472" s="6" t="s">
        <v>401</v>
      </c>
      <c r="D1472" s="6">
        <v>384965</v>
      </c>
      <c r="E1472" s="6" t="s">
        <v>409</v>
      </c>
      <c r="F1472" s="7">
        <v>1</v>
      </c>
      <c r="G1472" s="7">
        <v>1</v>
      </c>
      <c r="H1472" s="6" t="s">
        <v>31</v>
      </c>
      <c r="I1472" s="6" t="s">
        <v>34</v>
      </c>
      <c r="J1472" s="18">
        <v>26</v>
      </c>
      <c r="K1472" s="18">
        <v>61</v>
      </c>
      <c r="L1472" s="18">
        <v>194</v>
      </c>
      <c r="M1472" s="18">
        <v>9720.848</v>
      </c>
      <c r="N1472" s="18">
        <v>10</v>
      </c>
      <c r="O1472" s="18">
        <v>373.87876923076925</v>
      </c>
      <c r="P1472" s="21">
        <v>2.3461538461538463</v>
      </c>
      <c r="Q1472" s="21">
        <v>3.180327868852459</v>
      </c>
      <c r="R1472" s="18">
        <v>2935.598</v>
      </c>
      <c r="S1472" s="24">
        <v>0.30198990869932335</v>
      </c>
      <c r="T1472" s="18">
        <v>2095.078</v>
      </c>
      <c r="U1472" s="24">
        <v>0.21552420118080234</v>
      </c>
      <c r="V1472" s="12" cm="1">
        <f t="array" ref="V1472">SUMPRODUCT((B1472=$B:$B)*(M1472&lt;$M:$M))+1</f>
        <v>308</v>
      </c>
    </row>
    <row r="1473" spans="1:22" x14ac:dyDescent="0.2">
      <c r="A1473" s="14" t="str">
        <f t="shared" si="22"/>
        <v>2024Quinn York11</v>
      </c>
      <c r="B1473" s="5">
        <v>2024</v>
      </c>
      <c r="C1473" s="6" t="s">
        <v>401</v>
      </c>
      <c r="D1473" s="6">
        <v>497086</v>
      </c>
      <c r="E1473" s="6" t="s">
        <v>407</v>
      </c>
      <c r="F1473" s="7">
        <v>1</v>
      </c>
      <c r="G1473" s="7">
        <v>1</v>
      </c>
      <c r="H1473" s="6" t="s">
        <v>31</v>
      </c>
      <c r="I1473" s="6" t="s">
        <v>34</v>
      </c>
      <c r="J1473" s="18">
        <v>39</v>
      </c>
      <c r="K1473" s="18">
        <v>65</v>
      </c>
      <c r="L1473" s="18">
        <v>146</v>
      </c>
      <c r="M1473" s="18">
        <v>8895.6320000000105</v>
      </c>
      <c r="N1473" s="18">
        <v>11</v>
      </c>
      <c r="O1473" s="18">
        <v>228.09312820512847</v>
      </c>
      <c r="P1473" s="21">
        <v>1.6666666666666667</v>
      </c>
      <c r="Q1473" s="21">
        <v>2.2461538461538462</v>
      </c>
      <c r="R1473" s="18">
        <v>2471.8820000000105</v>
      </c>
      <c r="S1473" s="24">
        <v>0.27787592832077673</v>
      </c>
      <c r="T1473" s="18">
        <v>1237.3620000000105</v>
      </c>
      <c r="U1473" s="24">
        <v>0.13909770548062342</v>
      </c>
      <c r="V1473" s="12" cm="1">
        <f t="array" ref="V1473">SUMPRODUCT((B1473=$B:$B)*(M1473&lt;$M:$M))+1</f>
        <v>325</v>
      </c>
    </row>
    <row r="1474" spans="1:22" x14ac:dyDescent="0.2">
      <c r="A1474" s="14" t="str">
        <f t="shared" ref="A1474:A1527" si="23">B1474&amp;C1474&amp;N1474</f>
        <v>2024Quinn York12</v>
      </c>
      <c r="B1474" s="5">
        <v>2024</v>
      </c>
      <c r="C1474" s="6" t="s">
        <v>401</v>
      </c>
      <c r="D1474" s="6">
        <v>512144</v>
      </c>
      <c r="E1474" s="6" t="s">
        <v>522</v>
      </c>
      <c r="F1474" s="7">
        <v>1</v>
      </c>
      <c r="G1474" s="7">
        <v>1</v>
      </c>
      <c r="H1474" s="6" t="s">
        <v>31</v>
      </c>
      <c r="I1474" s="6" t="s">
        <v>34</v>
      </c>
      <c r="J1474" s="18">
        <v>30</v>
      </c>
      <c r="K1474" s="18">
        <v>59</v>
      </c>
      <c r="L1474" s="18">
        <v>148</v>
      </c>
      <c r="M1474" s="18">
        <v>7510.8159999999998</v>
      </c>
      <c r="N1474" s="18">
        <v>12</v>
      </c>
      <c r="O1474" s="18">
        <v>250.36053333333334</v>
      </c>
      <c r="P1474" s="21">
        <v>1.9666666666666666</v>
      </c>
      <c r="Q1474" s="21">
        <v>2.5084745762711864</v>
      </c>
      <c r="R1474" s="18">
        <v>2045.8159999999998</v>
      </c>
      <c r="S1474" s="24">
        <v>0.27238265456110228</v>
      </c>
      <c r="T1474" s="18">
        <v>1086.8159999999998</v>
      </c>
      <c r="U1474" s="24">
        <v>0.14470012312909808</v>
      </c>
      <c r="V1474" s="12" cm="1">
        <f t="array" ref="V1474">SUMPRODUCT((B1474=$B:$B)*(M1474&lt;$M:$M))+1</f>
        <v>356</v>
      </c>
    </row>
    <row r="1475" spans="1:22" x14ac:dyDescent="0.2">
      <c r="A1475" s="14" t="str">
        <f t="shared" si="23"/>
        <v>2024Quinn York13</v>
      </c>
      <c r="B1475" s="5">
        <v>2024</v>
      </c>
      <c r="C1475" s="6" t="s">
        <v>401</v>
      </c>
      <c r="D1475" s="6">
        <v>166523</v>
      </c>
      <c r="E1475" s="6" t="s">
        <v>414</v>
      </c>
      <c r="F1475" s="7">
        <v>1</v>
      </c>
      <c r="G1475" s="7">
        <v>1</v>
      </c>
      <c r="H1475" s="6" t="s">
        <v>31</v>
      </c>
      <c r="I1475" s="6" t="s">
        <v>34</v>
      </c>
      <c r="J1475" s="18">
        <v>20</v>
      </c>
      <c r="K1475" s="18">
        <v>29</v>
      </c>
      <c r="L1475" s="18">
        <v>87</v>
      </c>
      <c r="M1475" s="18">
        <v>5920.9040000000005</v>
      </c>
      <c r="N1475" s="18">
        <v>13</v>
      </c>
      <c r="O1475" s="18">
        <v>296.04520000000002</v>
      </c>
      <c r="P1475" s="21">
        <v>1.45</v>
      </c>
      <c r="Q1475" s="21">
        <v>3</v>
      </c>
      <c r="R1475" s="18">
        <v>1662.9040000000005</v>
      </c>
      <c r="S1475" s="24">
        <v>0.28085305892478585</v>
      </c>
      <c r="T1475" s="18">
        <v>1033.9040000000005</v>
      </c>
      <c r="U1475" s="24">
        <v>0.17461928110977654</v>
      </c>
      <c r="V1475" s="12" cm="1">
        <f t="array" ref="V1475">SUMPRODUCT((B1475=$B:$B)*(M1475&lt;$M:$M))+1</f>
        <v>382</v>
      </c>
    </row>
    <row r="1476" spans="1:22" x14ac:dyDescent="0.2">
      <c r="A1476" s="14" t="str">
        <f t="shared" si="23"/>
        <v>2024Quinn York14</v>
      </c>
      <c r="B1476" s="5">
        <v>2024</v>
      </c>
      <c r="C1476" s="6" t="s">
        <v>401</v>
      </c>
      <c r="D1476" s="6">
        <v>539714</v>
      </c>
      <c r="E1476" s="6" t="s">
        <v>408</v>
      </c>
      <c r="F1476" s="7">
        <v>1</v>
      </c>
      <c r="G1476" s="7">
        <v>1</v>
      </c>
      <c r="H1476" s="6" t="s">
        <v>31</v>
      </c>
      <c r="I1476" s="6" t="s">
        <v>34</v>
      </c>
      <c r="J1476" s="18">
        <v>28</v>
      </c>
      <c r="K1476" s="18">
        <v>37</v>
      </c>
      <c r="L1476" s="18">
        <v>111</v>
      </c>
      <c r="M1476" s="18">
        <v>5654.3119999999999</v>
      </c>
      <c r="N1476" s="18">
        <v>14</v>
      </c>
      <c r="O1476" s="18">
        <v>201.93971428571427</v>
      </c>
      <c r="P1476" s="21">
        <v>1.3214285714285714</v>
      </c>
      <c r="Q1476" s="21">
        <v>3</v>
      </c>
      <c r="R1476" s="18">
        <v>1850.3119999999999</v>
      </c>
      <c r="S1476" s="24">
        <v>0.32723910530582678</v>
      </c>
      <c r="T1476" s="18">
        <v>973.3119999999999</v>
      </c>
      <c r="U1476" s="24">
        <v>0.17213623867943614</v>
      </c>
      <c r="V1476" s="12" cm="1">
        <f t="array" ref="V1476">SUMPRODUCT((B1476=$B:$B)*(M1476&lt;$M:$M))+1</f>
        <v>384</v>
      </c>
    </row>
    <row r="1477" spans="1:22" x14ac:dyDescent="0.2">
      <c r="A1477" s="14" t="str">
        <f t="shared" si="23"/>
        <v>2024Quinn York15</v>
      </c>
      <c r="B1477" s="5">
        <v>2024</v>
      </c>
      <c r="C1477" s="6" t="s">
        <v>401</v>
      </c>
      <c r="D1477" s="6">
        <v>888177</v>
      </c>
      <c r="E1477" s="6" t="s">
        <v>417</v>
      </c>
      <c r="F1477" s="7">
        <v>1</v>
      </c>
      <c r="G1477" s="7">
        <v>1</v>
      </c>
      <c r="H1477" s="6" t="s">
        <v>31</v>
      </c>
      <c r="I1477" s="6" t="s">
        <v>34</v>
      </c>
      <c r="J1477" s="18">
        <v>18</v>
      </c>
      <c r="K1477" s="18">
        <v>37</v>
      </c>
      <c r="L1477" s="18">
        <v>82</v>
      </c>
      <c r="M1477" s="18">
        <v>4092.1439999999998</v>
      </c>
      <c r="N1477" s="18">
        <v>15</v>
      </c>
      <c r="O1477" s="18">
        <v>227.34133333333332</v>
      </c>
      <c r="P1477" s="21">
        <v>2.0555555555555554</v>
      </c>
      <c r="Q1477" s="21">
        <v>2.2162162162162162</v>
      </c>
      <c r="R1477" s="18">
        <v>1263.8939999999998</v>
      </c>
      <c r="S1477" s="24">
        <v>0.30885863254079032</v>
      </c>
      <c r="T1477" s="18">
        <v>686.89399999999978</v>
      </c>
      <c r="U1477" s="24">
        <v>0.16785675186405949</v>
      </c>
      <c r="V1477" s="12" cm="1">
        <f t="array" ref="V1477">SUMPRODUCT((B1477=$B:$B)*(M1477&lt;$M:$M))+1</f>
        <v>425</v>
      </c>
    </row>
    <row r="1478" spans="1:22" x14ac:dyDescent="0.2">
      <c r="A1478" s="14" t="str">
        <f t="shared" si="23"/>
        <v>2024Quinn York16</v>
      </c>
      <c r="B1478" s="5">
        <v>2024</v>
      </c>
      <c r="C1478" s="6" t="s">
        <v>401</v>
      </c>
      <c r="D1478" s="6">
        <v>178828</v>
      </c>
      <c r="E1478" s="6" t="s">
        <v>416</v>
      </c>
      <c r="F1478" s="7">
        <v>1</v>
      </c>
      <c r="G1478" s="7">
        <v>1</v>
      </c>
      <c r="H1478" s="6" t="s">
        <v>31</v>
      </c>
      <c r="I1478" s="6" t="s">
        <v>34</v>
      </c>
      <c r="J1478" s="18">
        <v>16</v>
      </c>
      <c r="K1478" s="18">
        <v>34</v>
      </c>
      <c r="L1478" s="18">
        <v>58</v>
      </c>
      <c r="M1478" s="18">
        <v>3709.9360000000001</v>
      </c>
      <c r="N1478" s="18">
        <v>16</v>
      </c>
      <c r="O1478" s="18">
        <v>231.87100000000001</v>
      </c>
      <c r="P1478" s="21">
        <v>2.125</v>
      </c>
      <c r="Q1478" s="21">
        <v>1.7058823529411764</v>
      </c>
      <c r="R1478" s="18">
        <v>1157.9360000000001</v>
      </c>
      <c r="S1478" s="24">
        <v>0.31211751361748563</v>
      </c>
      <c r="T1478" s="18">
        <v>643.93600000000015</v>
      </c>
      <c r="U1478" s="24">
        <v>0.17357064919718296</v>
      </c>
      <c r="V1478" s="12" cm="1">
        <f t="array" ref="V1478">SUMPRODUCT((B1478=$B:$B)*(M1478&lt;$M:$M))+1</f>
        <v>432</v>
      </c>
    </row>
    <row r="1479" spans="1:22" x14ac:dyDescent="0.2">
      <c r="A1479" s="14" t="str">
        <f t="shared" si="23"/>
        <v>2024Quinn York17</v>
      </c>
      <c r="B1479" s="5">
        <v>2024</v>
      </c>
      <c r="C1479" s="6" t="s">
        <v>401</v>
      </c>
      <c r="D1479" s="6">
        <v>392244</v>
      </c>
      <c r="E1479" s="6" t="s">
        <v>410</v>
      </c>
      <c r="F1479" s="7">
        <v>1</v>
      </c>
      <c r="G1479" s="7">
        <v>1</v>
      </c>
      <c r="H1479" s="6" t="s">
        <v>31</v>
      </c>
      <c r="I1479" s="6" t="s">
        <v>34</v>
      </c>
      <c r="J1479" s="18">
        <v>28</v>
      </c>
      <c r="K1479" s="18">
        <v>28</v>
      </c>
      <c r="L1479" s="18">
        <v>67</v>
      </c>
      <c r="M1479" s="18">
        <v>2934.6640000000002</v>
      </c>
      <c r="N1479" s="18">
        <v>17</v>
      </c>
      <c r="O1479" s="18">
        <v>104.80942857142858</v>
      </c>
      <c r="P1479" s="21">
        <v>1</v>
      </c>
      <c r="Q1479" s="21">
        <v>2.3928571428571428</v>
      </c>
      <c r="R1479" s="18">
        <v>860.66400000000021</v>
      </c>
      <c r="S1479" s="24">
        <v>0.29327514154942447</v>
      </c>
      <c r="T1479" s="18">
        <v>-7.3359999999997854</v>
      </c>
      <c r="U1479" s="24">
        <v>-2.4997751020218277E-3</v>
      </c>
      <c r="V1479" s="12" cm="1">
        <f t="array" ref="V1479">SUMPRODUCT((B1479=$B:$B)*(M1479&lt;$M:$M))+1</f>
        <v>453</v>
      </c>
    </row>
    <row r="1480" spans="1:22" x14ac:dyDescent="0.2">
      <c r="A1480" s="14" t="str">
        <f t="shared" si="23"/>
        <v>2024Quinn York18</v>
      </c>
      <c r="B1480" s="5">
        <v>2024</v>
      </c>
      <c r="C1480" s="6" t="s">
        <v>401</v>
      </c>
      <c r="D1480" s="6">
        <v>552357</v>
      </c>
      <c r="E1480" s="6" t="s">
        <v>413</v>
      </c>
      <c r="F1480" s="7">
        <v>1</v>
      </c>
      <c r="G1480" s="7">
        <v>1</v>
      </c>
      <c r="H1480" s="6" t="s">
        <v>31</v>
      </c>
      <c r="I1480" s="6" t="s">
        <v>34</v>
      </c>
      <c r="J1480" s="18">
        <v>14</v>
      </c>
      <c r="K1480" s="18">
        <v>23</v>
      </c>
      <c r="L1480" s="18">
        <v>59</v>
      </c>
      <c r="M1480" s="18">
        <v>2692.328</v>
      </c>
      <c r="N1480" s="18">
        <v>18</v>
      </c>
      <c r="O1480" s="18">
        <v>192.30914285714286</v>
      </c>
      <c r="P1480" s="21">
        <v>1.6428571428571428</v>
      </c>
      <c r="Q1480" s="21">
        <v>2.5652173913043477</v>
      </c>
      <c r="R1480" s="18">
        <v>927.57799999999997</v>
      </c>
      <c r="S1480" s="24">
        <v>0.34452637271536007</v>
      </c>
      <c r="T1480" s="18">
        <v>484.57799999999997</v>
      </c>
      <c r="U1480" s="24">
        <v>0.1799847566864067</v>
      </c>
      <c r="V1480" s="12" cm="1">
        <f t="array" ref="V1480">SUMPRODUCT((B1480=$B:$B)*(M1480&lt;$M:$M))+1</f>
        <v>467</v>
      </c>
    </row>
    <row r="1481" spans="1:22" x14ac:dyDescent="0.2">
      <c r="A1481" s="14" t="str">
        <f t="shared" si="23"/>
        <v>2024Quinn York19</v>
      </c>
      <c r="B1481" s="5">
        <v>2024</v>
      </c>
      <c r="C1481" s="6" t="s">
        <v>401</v>
      </c>
      <c r="D1481" s="6">
        <v>755634</v>
      </c>
      <c r="E1481" s="6" t="s">
        <v>415</v>
      </c>
      <c r="F1481" s="7">
        <v>1</v>
      </c>
      <c r="G1481" s="7">
        <v>1</v>
      </c>
      <c r="H1481" s="6" t="s">
        <v>31</v>
      </c>
      <c r="I1481" s="6" t="s">
        <v>34</v>
      </c>
      <c r="J1481" s="18">
        <v>5</v>
      </c>
      <c r="K1481" s="18">
        <v>9</v>
      </c>
      <c r="L1481" s="18">
        <v>38</v>
      </c>
      <c r="M1481" s="18">
        <v>1225.296</v>
      </c>
      <c r="N1481" s="18">
        <v>19</v>
      </c>
      <c r="O1481" s="18">
        <v>245.0592</v>
      </c>
      <c r="P1481" s="21">
        <v>1.8</v>
      </c>
      <c r="Q1481" s="21">
        <v>4.2222222222222223</v>
      </c>
      <c r="R1481" s="18">
        <v>402.54600000000005</v>
      </c>
      <c r="S1481" s="24">
        <v>0.32852959611391863</v>
      </c>
      <c r="T1481" s="18">
        <v>243.54600000000005</v>
      </c>
      <c r="U1481" s="24">
        <v>0.19876503310220553</v>
      </c>
      <c r="V1481" s="12" cm="1">
        <f t="array" ref="V1481">SUMPRODUCT((B1481=$B:$B)*(M1481&lt;$M:$M))+1</f>
        <v>496</v>
      </c>
    </row>
    <row r="1482" spans="1:22" x14ac:dyDescent="0.2">
      <c r="A1482" s="14" t="str">
        <f t="shared" si="23"/>
        <v>2024Ray McDermott1</v>
      </c>
      <c r="B1482" s="5">
        <v>2024</v>
      </c>
      <c r="C1482" s="6" t="s">
        <v>418</v>
      </c>
      <c r="D1482" s="6">
        <v>729882</v>
      </c>
      <c r="E1482" s="6" t="s">
        <v>420</v>
      </c>
      <c r="F1482" s="7">
        <v>3</v>
      </c>
      <c r="G1482" s="7">
        <v>3</v>
      </c>
      <c r="H1482" s="6" t="s">
        <v>31</v>
      </c>
      <c r="I1482" s="6" t="s">
        <v>25</v>
      </c>
      <c r="J1482" s="18">
        <v>104</v>
      </c>
      <c r="K1482" s="18">
        <v>385</v>
      </c>
      <c r="L1482" s="18">
        <v>1678</v>
      </c>
      <c r="M1482" s="18">
        <v>86997.989600000001</v>
      </c>
      <c r="N1482" s="18">
        <v>1</v>
      </c>
      <c r="O1482" s="18">
        <v>836.51913076923074</v>
      </c>
      <c r="P1482" s="21">
        <v>3.7019230769230771</v>
      </c>
      <c r="Q1482" s="21">
        <v>4.3584415584415588</v>
      </c>
      <c r="R1482" s="18">
        <v>13503.739600000001</v>
      </c>
      <c r="S1482" s="24">
        <v>0.15521898450857996</v>
      </c>
      <c r="T1482" s="18">
        <v>9860.6396000000004</v>
      </c>
      <c r="U1482" s="24">
        <v>0.1133433041997559</v>
      </c>
      <c r="V1482" s="12" cm="1">
        <f t="array" ref="V1482">SUMPRODUCT((B1482=$B:$B)*(M1482&lt;$M:$M))+1</f>
        <v>75</v>
      </c>
    </row>
    <row r="1483" spans="1:22" x14ac:dyDescent="0.2">
      <c r="A1483" s="14" t="str">
        <f t="shared" si="23"/>
        <v>2024Ray McDermott2</v>
      </c>
      <c r="B1483" s="5">
        <v>2024</v>
      </c>
      <c r="C1483" s="6" t="s">
        <v>418</v>
      </c>
      <c r="D1483" s="6">
        <v>783424</v>
      </c>
      <c r="E1483" s="6" t="s">
        <v>421</v>
      </c>
      <c r="F1483" s="7">
        <v>3</v>
      </c>
      <c r="G1483" s="7">
        <v>3</v>
      </c>
      <c r="H1483" s="6" t="s">
        <v>31</v>
      </c>
      <c r="I1483" s="6" t="s">
        <v>25</v>
      </c>
      <c r="J1483" s="18">
        <v>122</v>
      </c>
      <c r="K1483" s="18">
        <v>308</v>
      </c>
      <c r="L1483" s="18">
        <v>1672</v>
      </c>
      <c r="M1483" s="18">
        <v>83358.921600000001</v>
      </c>
      <c r="N1483" s="18">
        <v>2</v>
      </c>
      <c r="O1483" s="18">
        <v>683.26984918032792</v>
      </c>
      <c r="P1483" s="21">
        <v>2.5245901639344264</v>
      </c>
      <c r="Q1483" s="21">
        <v>5.4285714285714288</v>
      </c>
      <c r="R1483" s="18">
        <v>18956.421600000001</v>
      </c>
      <c r="S1483" s="24">
        <v>0.22740723171735466</v>
      </c>
      <c r="T1483" s="18">
        <v>14840.571600000001</v>
      </c>
      <c r="U1483" s="24">
        <v>0.17803219277731155</v>
      </c>
      <c r="V1483" s="12" cm="1">
        <f t="array" ref="V1483">SUMPRODUCT((B1483=$B:$B)*(M1483&lt;$M:$M))+1</f>
        <v>79</v>
      </c>
    </row>
    <row r="1484" spans="1:22" x14ac:dyDescent="0.2">
      <c r="A1484" s="14" t="str">
        <f t="shared" si="23"/>
        <v>2024Ray McDermott3</v>
      </c>
      <c r="B1484" s="5">
        <v>2024</v>
      </c>
      <c r="C1484" s="6" t="s">
        <v>418</v>
      </c>
      <c r="D1484" s="6">
        <v>435694</v>
      </c>
      <c r="E1484" s="6" t="s">
        <v>419</v>
      </c>
      <c r="F1484" s="7">
        <v>3</v>
      </c>
      <c r="G1484" s="7">
        <v>3</v>
      </c>
      <c r="H1484" s="6" t="s">
        <v>31</v>
      </c>
      <c r="I1484" s="6" t="s">
        <v>29</v>
      </c>
      <c r="J1484" s="18">
        <v>95</v>
      </c>
      <c r="K1484" s="18">
        <v>371</v>
      </c>
      <c r="L1484" s="18">
        <v>1480</v>
      </c>
      <c r="M1484" s="18">
        <v>69867.987999999998</v>
      </c>
      <c r="N1484" s="18">
        <v>3</v>
      </c>
      <c r="O1484" s="18">
        <v>735.45250526315783</v>
      </c>
      <c r="P1484" s="21">
        <v>3.905263157894737</v>
      </c>
      <c r="Q1484" s="21">
        <v>3.9892183288409702</v>
      </c>
      <c r="R1484" s="18">
        <v>15882.237999999998</v>
      </c>
      <c r="S1484" s="24">
        <v>0.22731780969562196</v>
      </c>
      <c r="T1484" s="18">
        <v>12537.937999999998</v>
      </c>
      <c r="U1484" s="24">
        <v>0.17945182563436632</v>
      </c>
      <c r="V1484" s="12" cm="1">
        <f t="array" ref="V1484">SUMPRODUCT((B1484=$B:$B)*(M1484&lt;$M:$M))+1</f>
        <v>96</v>
      </c>
    </row>
    <row r="1485" spans="1:22" x14ac:dyDescent="0.2">
      <c r="A1485" s="14" t="str">
        <f t="shared" si="23"/>
        <v>2024Ray McDermott4</v>
      </c>
      <c r="B1485" s="5">
        <v>2024</v>
      </c>
      <c r="C1485" s="6" t="s">
        <v>418</v>
      </c>
      <c r="D1485" s="6">
        <v>311100</v>
      </c>
      <c r="E1485" s="6" t="s">
        <v>422</v>
      </c>
      <c r="F1485" s="7">
        <v>3</v>
      </c>
      <c r="G1485" s="7">
        <v>3</v>
      </c>
      <c r="H1485" s="6" t="s">
        <v>31</v>
      </c>
      <c r="I1485" s="6" t="s">
        <v>29</v>
      </c>
      <c r="J1485" s="18">
        <v>132</v>
      </c>
      <c r="K1485" s="18">
        <v>195</v>
      </c>
      <c r="L1485" s="18">
        <v>856</v>
      </c>
      <c r="M1485" s="18">
        <v>40063.996800000001</v>
      </c>
      <c r="N1485" s="18">
        <v>4</v>
      </c>
      <c r="O1485" s="18">
        <v>303.51512727272728</v>
      </c>
      <c r="P1485" s="21">
        <v>1.4772727272727273</v>
      </c>
      <c r="Q1485" s="21">
        <v>4.3897435897435901</v>
      </c>
      <c r="R1485" s="18">
        <v>8397.9968000000008</v>
      </c>
      <c r="S1485" s="24">
        <v>0.20961455348359054</v>
      </c>
      <c r="T1485" s="18">
        <v>4091.4968000000108</v>
      </c>
      <c r="U1485" s="24">
        <v>0.10212402972236687</v>
      </c>
      <c r="V1485" s="12" cm="1">
        <f t="array" ref="V1485">SUMPRODUCT((B1485=$B:$B)*(M1485&lt;$M:$M))+1</f>
        <v>158</v>
      </c>
    </row>
    <row r="1486" spans="1:22" x14ac:dyDescent="0.2">
      <c r="A1486" s="14" t="str">
        <f t="shared" si="23"/>
        <v>2024Ray McDermott5</v>
      </c>
      <c r="B1486" s="5">
        <v>2024</v>
      </c>
      <c r="C1486" s="6" t="s">
        <v>418</v>
      </c>
      <c r="D1486" s="6">
        <v>791348</v>
      </c>
      <c r="E1486" s="6" t="s">
        <v>424</v>
      </c>
      <c r="F1486" s="7">
        <v>3</v>
      </c>
      <c r="G1486" s="7">
        <v>3</v>
      </c>
      <c r="H1486" s="6" t="s">
        <v>31</v>
      </c>
      <c r="I1486" s="6" t="s">
        <v>29</v>
      </c>
      <c r="J1486" s="18">
        <v>61</v>
      </c>
      <c r="K1486" s="18">
        <v>195</v>
      </c>
      <c r="L1486" s="18">
        <v>709</v>
      </c>
      <c r="M1486" s="18">
        <v>31794.415199999999</v>
      </c>
      <c r="N1486" s="18">
        <v>5</v>
      </c>
      <c r="O1486" s="18">
        <v>521.21992131147545</v>
      </c>
      <c r="P1486" s="21">
        <v>3.1967213114754101</v>
      </c>
      <c r="Q1486" s="21">
        <v>3.6358974358974359</v>
      </c>
      <c r="R1486" s="18">
        <v>7887.4151999999995</v>
      </c>
      <c r="S1486" s="24">
        <v>0.24807549220153607</v>
      </c>
      <c r="T1486" s="18">
        <v>5785.2151999999996</v>
      </c>
      <c r="U1486" s="24">
        <v>0.1819569620516247</v>
      </c>
      <c r="V1486" s="12" cm="1">
        <f t="array" ref="V1486">SUMPRODUCT((B1486=$B:$B)*(M1486&lt;$M:$M))+1</f>
        <v>181</v>
      </c>
    </row>
    <row r="1487" spans="1:22" x14ac:dyDescent="0.2">
      <c r="A1487" s="14" t="str">
        <f t="shared" si="23"/>
        <v>2024Ray McDermott6</v>
      </c>
      <c r="B1487" s="5">
        <v>2024</v>
      </c>
      <c r="C1487" s="6" t="s">
        <v>418</v>
      </c>
      <c r="D1487" s="6">
        <v>688564</v>
      </c>
      <c r="E1487" s="6" t="s">
        <v>204</v>
      </c>
      <c r="F1487" s="7">
        <v>3</v>
      </c>
      <c r="G1487" s="7">
        <v>4</v>
      </c>
      <c r="H1487" s="6" t="s">
        <v>22</v>
      </c>
      <c r="I1487" s="6" t="s">
        <v>34</v>
      </c>
      <c r="J1487" s="18">
        <v>58</v>
      </c>
      <c r="K1487" s="18">
        <v>85</v>
      </c>
      <c r="L1487" s="18">
        <v>274</v>
      </c>
      <c r="M1487" s="18">
        <v>12676.514999999999</v>
      </c>
      <c r="N1487" s="18">
        <v>6</v>
      </c>
      <c r="O1487" s="18">
        <v>218.56060344827586</v>
      </c>
      <c r="P1487" s="21">
        <v>1.4655172413793103</v>
      </c>
      <c r="Q1487" s="21">
        <v>3.223529411764706</v>
      </c>
      <c r="R1487" s="18">
        <v>1556.7649999999994</v>
      </c>
      <c r="S1487" s="24">
        <v>0.12280701754385961</v>
      </c>
      <c r="T1487" s="18">
        <v>-334.73500000000058</v>
      </c>
      <c r="U1487" s="24">
        <v>-2.6405916768133874E-2</v>
      </c>
      <c r="V1487" s="12" cm="1">
        <f t="array" ref="V1487">SUMPRODUCT((B1487=$B:$B)*(M1487&lt;$M:$M))+1</f>
        <v>267</v>
      </c>
    </row>
    <row r="1488" spans="1:22" x14ac:dyDescent="0.2">
      <c r="A1488" s="14" t="str">
        <f t="shared" si="23"/>
        <v>2024Ray McDermott7</v>
      </c>
      <c r="B1488" s="5">
        <v>2024</v>
      </c>
      <c r="C1488" s="6" t="s">
        <v>418</v>
      </c>
      <c r="D1488" s="6">
        <v>781121</v>
      </c>
      <c r="E1488" s="6" t="s">
        <v>476</v>
      </c>
      <c r="F1488" s="7">
        <v>3</v>
      </c>
      <c r="G1488" s="7">
        <v>5</v>
      </c>
      <c r="H1488" s="6" t="s">
        <v>22</v>
      </c>
      <c r="I1488" s="6" t="s">
        <v>34</v>
      </c>
      <c r="J1488" s="18">
        <v>21</v>
      </c>
      <c r="K1488" s="18">
        <v>36</v>
      </c>
      <c r="L1488" s="18">
        <v>133</v>
      </c>
      <c r="M1488" s="18">
        <v>7622.04</v>
      </c>
      <c r="N1488" s="18">
        <v>7</v>
      </c>
      <c r="O1488" s="18">
        <v>362.95428571428573</v>
      </c>
      <c r="P1488" s="21">
        <v>1.7142857142857142</v>
      </c>
      <c r="Q1488" s="21">
        <v>3.6944444444444446</v>
      </c>
      <c r="R1488" s="18">
        <v>936.04</v>
      </c>
      <c r="S1488" s="24">
        <v>0.12280701754385964</v>
      </c>
      <c r="T1488" s="18">
        <v>245.43999999999994</v>
      </c>
      <c r="U1488" s="24">
        <v>3.2201352918641193E-2</v>
      </c>
      <c r="V1488" s="12" cm="1">
        <f t="array" ref="V1488">SUMPRODUCT((B1488=$B:$B)*(M1488&lt;$M:$M))+1</f>
        <v>351</v>
      </c>
    </row>
    <row r="1489" spans="1:22" x14ac:dyDescent="0.2">
      <c r="A1489" s="14" t="str">
        <f t="shared" si="23"/>
        <v>2024Ray McDermott8</v>
      </c>
      <c r="B1489" s="5">
        <v>2024</v>
      </c>
      <c r="C1489" s="6" t="s">
        <v>418</v>
      </c>
      <c r="D1489" s="6">
        <v>329101</v>
      </c>
      <c r="E1489" s="6" t="s">
        <v>412</v>
      </c>
      <c r="F1489" s="7">
        <v>3</v>
      </c>
      <c r="G1489" s="7">
        <v>3</v>
      </c>
      <c r="H1489" s="6" t="s">
        <v>22</v>
      </c>
      <c r="I1489" s="6" t="s">
        <v>34</v>
      </c>
      <c r="J1489" s="18">
        <v>20</v>
      </c>
      <c r="K1489" s="18">
        <v>38</v>
      </c>
      <c r="L1489" s="18">
        <v>92</v>
      </c>
      <c r="M1489" s="18">
        <v>5204.8639999999996</v>
      </c>
      <c r="N1489" s="18">
        <v>8</v>
      </c>
      <c r="O1489" s="18">
        <v>260.2432</v>
      </c>
      <c r="P1489" s="21">
        <v>1.9</v>
      </c>
      <c r="Q1489" s="21">
        <v>2.4210526315789473</v>
      </c>
      <c r="R1489" s="18">
        <v>1682.8639999999996</v>
      </c>
      <c r="S1489" s="24">
        <v>0.32332525883481295</v>
      </c>
      <c r="T1489" s="18">
        <v>1021.0639999999996</v>
      </c>
      <c r="U1489" s="24">
        <v>0.1961749624966185</v>
      </c>
      <c r="V1489" s="12" cm="1">
        <f t="array" ref="V1489">SUMPRODUCT((B1489=$B:$B)*(M1489&lt;$M:$M))+1</f>
        <v>396</v>
      </c>
    </row>
    <row r="1490" spans="1:22" x14ac:dyDescent="0.2">
      <c r="A1490" s="14" t="str">
        <f t="shared" si="23"/>
        <v>2024Ray McDermott9</v>
      </c>
      <c r="B1490" s="5">
        <v>2024</v>
      </c>
      <c r="C1490" s="6" t="s">
        <v>418</v>
      </c>
      <c r="D1490" s="6">
        <v>263517</v>
      </c>
      <c r="E1490" s="6" t="s">
        <v>27</v>
      </c>
      <c r="F1490" s="7">
        <v>3</v>
      </c>
      <c r="G1490" s="7">
        <v>1</v>
      </c>
      <c r="H1490" s="6" t="s">
        <v>22</v>
      </c>
      <c r="I1490" s="6" t="s">
        <v>34</v>
      </c>
      <c r="J1490" s="18">
        <v>14</v>
      </c>
      <c r="K1490" s="18">
        <v>24</v>
      </c>
      <c r="L1490" s="18">
        <v>135</v>
      </c>
      <c r="M1490" s="18">
        <v>3967.2</v>
      </c>
      <c r="N1490" s="18">
        <v>9</v>
      </c>
      <c r="O1490" s="18">
        <v>283.37142857142857</v>
      </c>
      <c r="P1490" s="21">
        <v>1.7142857142857142</v>
      </c>
      <c r="Q1490" s="21">
        <v>5.625</v>
      </c>
      <c r="R1490" s="18">
        <v>661.19999999999982</v>
      </c>
      <c r="S1490" s="24">
        <v>0.16666666666666663</v>
      </c>
      <c r="T1490" s="18">
        <v>200.79999999999984</v>
      </c>
      <c r="U1490" s="24">
        <v>5.0615043355515185E-2</v>
      </c>
      <c r="V1490" s="12" cm="1">
        <f t="array" ref="V1490">SUMPRODUCT((B1490=$B:$B)*(M1490&lt;$M:$M))+1</f>
        <v>427</v>
      </c>
    </row>
    <row r="1491" spans="1:22" x14ac:dyDescent="0.2">
      <c r="A1491" s="14" t="str">
        <f t="shared" si="23"/>
        <v>2024Rebecca Jimenez1</v>
      </c>
      <c r="B1491" s="5">
        <v>2024</v>
      </c>
      <c r="C1491" s="6" t="s">
        <v>425</v>
      </c>
      <c r="D1491" s="6">
        <v>206200</v>
      </c>
      <c r="E1491" s="6" t="s">
        <v>427</v>
      </c>
      <c r="F1491" s="7">
        <v>3</v>
      </c>
      <c r="G1491" s="7">
        <v>3</v>
      </c>
      <c r="H1491" s="6" t="s">
        <v>31</v>
      </c>
      <c r="I1491" s="6" t="s">
        <v>23</v>
      </c>
      <c r="J1491" s="18">
        <v>145</v>
      </c>
      <c r="K1491" s="18">
        <v>1115</v>
      </c>
      <c r="L1491" s="18">
        <v>5581</v>
      </c>
      <c r="M1491" s="18">
        <v>218596.31400000001</v>
      </c>
      <c r="N1491" s="18">
        <v>1</v>
      </c>
      <c r="O1491" s="18">
        <v>1507.5607862068966</v>
      </c>
      <c r="P1491" s="21">
        <v>7.6896551724137927</v>
      </c>
      <c r="Q1491" s="21">
        <v>5.0053811659192826</v>
      </c>
      <c r="R1491" s="18">
        <v>7450.314000000013</v>
      </c>
      <c r="S1491" s="24">
        <v>3.4082523459201659E-2</v>
      </c>
      <c r="T1491" s="18">
        <v>1791.7940000000126</v>
      </c>
      <c r="U1491" s="24">
        <v>8.1968170789925229E-3</v>
      </c>
      <c r="V1491" s="12" cm="1">
        <f t="array" ref="V1491">SUMPRODUCT((B1491=$B:$B)*(M1491&lt;$M:$M))+1</f>
        <v>12</v>
      </c>
    </row>
    <row r="1492" spans="1:22" x14ac:dyDescent="0.2">
      <c r="A1492" s="14" t="str">
        <f t="shared" si="23"/>
        <v>2024Rebecca Jimenez2</v>
      </c>
      <c r="B1492" s="5">
        <v>2024</v>
      </c>
      <c r="C1492" s="6" t="s">
        <v>425</v>
      </c>
      <c r="D1492" s="6">
        <v>116138</v>
      </c>
      <c r="E1492" s="6" t="s">
        <v>246</v>
      </c>
      <c r="F1492" s="7">
        <v>3</v>
      </c>
      <c r="G1492" s="7">
        <v>5</v>
      </c>
      <c r="H1492" s="6" t="s">
        <v>22</v>
      </c>
      <c r="I1492" s="6" t="s">
        <v>23</v>
      </c>
      <c r="J1492" s="18">
        <v>251</v>
      </c>
      <c r="K1492" s="18">
        <v>830</v>
      </c>
      <c r="L1492" s="18">
        <v>3914</v>
      </c>
      <c r="M1492" s="18">
        <v>169404</v>
      </c>
      <c r="N1492" s="18">
        <v>2</v>
      </c>
      <c r="O1492" s="18">
        <v>674.91633466135454</v>
      </c>
      <c r="P1492" s="21">
        <v>3.306772908366534</v>
      </c>
      <c r="Q1492" s="21">
        <v>4.7156626506024093</v>
      </c>
      <c r="R1492" s="18">
        <v>20804</v>
      </c>
      <c r="S1492" s="24">
        <v>0.12280701754385964</v>
      </c>
      <c r="T1492" s="18">
        <v>12119.9</v>
      </c>
      <c r="U1492" s="24">
        <v>7.1544355505182872E-2</v>
      </c>
      <c r="V1492" s="12" cm="1">
        <f t="array" ref="V1492">SUMPRODUCT((B1492=$B:$B)*(M1492&lt;$M:$M))+1</f>
        <v>26</v>
      </c>
    </row>
    <row r="1493" spans="1:22" x14ac:dyDescent="0.2">
      <c r="A1493" s="14" t="str">
        <f t="shared" si="23"/>
        <v>2024Rebecca Jimenez3</v>
      </c>
      <c r="B1493" s="5">
        <v>2024</v>
      </c>
      <c r="C1493" s="6" t="s">
        <v>425</v>
      </c>
      <c r="D1493" s="6">
        <v>123654</v>
      </c>
      <c r="E1493" s="6" t="s">
        <v>426</v>
      </c>
      <c r="F1493" s="7">
        <v>3</v>
      </c>
      <c r="G1493" s="7">
        <v>3</v>
      </c>
      <c r="H1493" s="6" t="s">
        <v>31</v>
      </c>
      <c r="I1493" s="6" t="s">
        <v>23</v>
      </c>
      <c r="J1493" s="18">
        <v>181</v>
      </c>
      <c r="K1493" s="18">
        <v>638</v>
      </c>
      <c r="L1493" s="18">
        <v>3627</v>
      </c>
      <c r="M1493" s="18">
        <v>155260.7745</v>
      </c>
      <c r="N1493" s="18">
        <v>3</v>
      </c>
      <c r="O1493" s="18">
        <v>857.79433425414368</v>
      </c>
      <c r="P1493" s="21">
        <v>3.5248618784530388</v>
      </c>
      <c r="Q1493" s="21">
        <v>5.6849529780564261</v>
      </c>
      <c r="R1493" s="18">
        <v>24143.0245</v>
      </c>
      <c r="S1493" s="24">
        <v>0.15549983296006295</v>
      </c>
      <c r="T1493" s="18">
        <v>17847.824499999999</v>
      </c>
      <c r="U1493" s="24">
        <v>0.11495385461960322</v>
      </c>
      <c r="V1493" s="12" cm="1">
        <f t="array" ref="V1493">SUMPRODUCT((B1493=$B:$B)*(M1493&lt;$M:$M))+1</f>
        <v>30</v>
      </c>
    </row>
    <row r="1494" spans="1:22" x14ac:dyDescent="0.2">
      <c r="A1494" s="14" t="str">
        <f t="shared" si="23"/>
        <v>2024Rebecca Jimenez4</v>
      </c>
      <c r="B1494" s="5">
        <v>2024</v>
      </c>
      <c r="C1494" s="6" t="s">
        <v>425</v>
      </c>
      <c r="D1494" s="6">
        <v>676623</v>
      </c>
      <c r="E1494" s="6" t="s">
        <v>203</v>
      </c>
      <c r="F1494" s="7">
        <v>3</v>
      </c>
      <c r="G1494" s="7">
        <v>3</v>
      </c>
      <c r="H1494" s="6" t="s">
        <v>22</v>
      </c>
      <c r="I1494" s="6" t="s">
        <v>25</v>
      </c>
      <c r="J1494" s="18">
        <v>226</v>
      </c>
      <c r="K1494" s="18">
        <v>389</v>
      </c>
      <c r="L1494" s="18">
        <v>2641</v>
      </c>
      <c r="M1494" s="18">
        <v>107936.625</v>
      </c>
      <c r="N1494" s="18">
        <v>4</v>
      </c>
      <c r="O1494" s="18">
        <v>477.59568584070797</v>
      </c>
      <c r="P1494" s="21">
        <v>1.7212389380530972</v>
      </c>
      <c r="Q1494" s="21">
        <v>6.7892030848329048</v>
      </c>
      <c r="R1494" s="18">
        <v>13255.375</v>
      </c>
      <c r="S1494" s="24">
        <v>0.12280701754385964</v>
      </c>
      <c r="T1494" s="18">
        <v>5822.5749999999998</v>
      </c>
      <c r="U1494" s="24">
        <v>5.3944386347080979E-2</v>
      </c>
      <c r="V1494" s="12" cm="1">
        <f t="array" ref="V1494">SUMPRODUCT((B1494=$B:$B)*(M1494&lt;$M:$M))+1</f>
        <v>53</v>
      </c>
    </row>
    <row r="1495" spans="1:22" x14ac:dyDescent="0.2">
      <c r="A1495" s="14" t="str">
        <f t="shared" si="23"/>
        <v>2024Ronnie Estrada1</v>
      </c>
      <c r="B1495" s="5">
        <v>2024</v>
      </c>
      <c r="C1495" s="6" t="s">
        <v>428</v>
      </c>
      <c r="D1495" s="6">
        <v>145944</v>
      </c>
      <c r="E1495" s="6" t="s">
        <v>483</v>
      </c>
      <c r="F1495" s="7">
        <v>6</v>
      </c>
      <c r="G1495" s="7">
        <v>6</v>
      </c>
      <c r="H1495" s="6" t="s">
        <v>31</v>
      </c>
      <c r="I1495" s="6" t="s">
        <v>25</v>
      </c>
      <c r="J1495" s="18">
        <v>164</v>
      </c>
      <c r="K1495" s="18">
        <v>553</v>
      </c>
      <c r="L1495" s="18">
        <v>2037</v>
      </c>
      <c r="M1495" s="18">
        <v>106316.64</v>
      </c>
      <c r="N1495" s="18">
        <v>1</v>
      </c>
      <c r="O1495" s="18">
        <v>648.2721951219512</v>
      </c>
      <c r="P1495" s="21">
        <v>3.3719512195121952</v>
      </c>
      <c r="Q1495" s="21">
        <v>3.6835443037974684</v>
      </c>
      <c r="R1495" s="18">
        <v>28142.639999999999</v>
      </c>
      <c r="S1495" s="24">
        <v>0.26470588235294118</v>
      </c>
      <c r="T1495" s="18">
        <v>22457.18</v>
      </c>
      <c r="U1495" s="24">
        <v>0.21122921115640977</v>
      </c>
      <c r="V1495" s="12" cm="1">
        <f t="array" ref="V1495">SUMPRODUCT((B1495=$B:$B)*(M1495&lt;$M:$M))+1</f>
        <v>57</v>
      </c>
    </row>
    <row r="1496" spans="1:22" x14ac:dyDescent="0.2">
      <c r="A1496" s="14" t="str">
        <f t="shared" si="23"/>
        <v>2024Ronnie Estrada2</v>
      </c>
      <c r="B1496" s="5">
        <v>2024</v>
      </c>
      <c r="C1496" s="6" t="s">
        <v>428</v>
      </c>
      <c r="D1496" s="6">
        <v>576838</v>
      </c>
      <c r="E1496" s="6" t="s">
        <v>430</v>
      </c>
      <c r="F1496" s="7">
        <v>6</v>
      </c>
      <c r="G1496" s="7">
        <v>6</v>
      </c>
      <c r="H1496" s="6" t="s">
        <v>31</v>
      </c>
      <c r="I1496" s="6" t="s">
        <v>25</v>
      </c>
      <c r="J1496" s="18">
        <v>88</v>
      </c>
      <c r="K1496" s="18">
        <v>330</v>
      </c>
      <c r="L1496" s="18">
        <v>1577</v>
      </c>
      <c r="M1496" s="18">
        <v>77219.7</v>
      </c>
      <c r="N1496" s="18">
        <v>2</v>
      </c>
      <c r="O1496" s="18">
        <v>877.49659090909086</v>
      </c>
      <c r="P1496" s="21">
        <v>3.75</v>
      </c>
      <c r="Q1496" s="21">
        <v>4.7787878787878784</v>
      </c>
      <c r="R1496" s="18">
        <v>12869.949999999997</v>
      </c>
      <c r="S1496" s="24">
        <v>0.16666666666666663</v>
      </c>
      <c r="T1496" s="18">
        <v>9780.6599999999962</v>
      </c>
      <c r="U1496" s="24">
        <v>0.12666016573490957</v>
      </c>
      <c r="V1496" s="12" cm="1">
        <f t="array" ref="V1496">SUMPRODUCT((B1496=$B:$B)*(M1496&lt;$M:$M))+1</f>
        <v>86</v>
      </c>
    </row>
    <row r="1497" spans="1:22" x14ac:dyDescent="0.2">
      <c r="A1497" s="14" t="str">
        <f t="shared" si="23"/>
        <v>2024Ronnie Estrada3</v>
      </c>
      <c r="B1497" s="5">
        <v>2024</v>
      </c>
      <c r="C1497" s="6" t="s">
        <v>428</v>
      </c>
      <c r="D1497" s="6">
        <v>463072</v>
      </c>
      <c r="E1497" s="6" t="s">
        <v>431</v>
      </c>
      <c r="F1497" s="7">
        <v>6</v>
      </c>
      <c r="G1497" s="7">
        <v>6</v>
      </c>
      <c r="H1497" s="6" t="s">
        <v>31</v>
      </c>
      <c r="I1497" s="6" t="s">
        <v>29</v>
      </c>
      <c r="J1497" s="18">
        <v>83</v>
      </c>
      <c r="K1497" s="18">
        <v>324</v>
      </c>
      <c r="L1497" s="18">
        <v>1255</v>
      </c>
      <c r="M1497" s="18">
        <v>65446.883999999998</v>
      </c>
      <c r="N1497" s="18">
        <v>3</v>
      </c>
      <c r="O1497" s="18">
        <v>788.51667469879521</v>
      </c>
      <c r="P1497" s="21">
        <v>3.9036144578313254</v>
      </c>
      <c r="Q1497" s="21">
        <v>3.8734567901234569</v>
      </c>
      <c r="R1497" s="18">
        <v>14059.883999999998</v>
      </c>
      <c r="S1497" s="24">
        <v>0.21482892905947973</v>
      </c>
      <c r="T1497" s="18">
        <v>11141.883999999998</v>
      </c>
      <c r="U1497" s="24">
        <v>0.17024315473903995</v>
      </c>
      <c r="V1497" s="12" cm="1">
        <f t="array" ref="V1497">SUMPRODUCT((B1497=$B:$B)*(M1497&lt;$M:$M))+1</f>
        <v>102</v>
      </c>
    </row>
    <row r="1498" spans="1:22" x14ac:dyDescent="0.2">
      <c r="A1498" s="14" t="str">
        <f t="shared" si="23"/>
        <v>2024Ronnie Estrada4</v>
      </c>
      <c r="B1498" s="5">
        <v>2024</v>
      </c>
      <c r="C1498" s="6" t="s">
        <v>428</v>
      </c>
      <c r="D1498" s="6">
        <v>913384</v>
      </c>
      <c r="E1498" s="6" t="s">
        <v>152</v>
      </c>
      <c r="F1498" s="7">
        <v>6</v>
      </c>
      <c r="G1498" s="7">
        <v>3</v>
      </c>
      <c r="H1498" s="6" t="s">
        <v>22</v>
      </c>
      <c r="I1498" s="6" t="s">
        <v>29</v>
      </c>
      <c r="J1498" s="18">
        <v>87</v>
      </c>
      <c r="K1498" s="18">
        <v>303</v>
      </c>
      <c r="L1498" s="18">
        <v>1268</v>
      </c>
      <c r="M1498" s="18">
        <v>65045.055999999997</v>
      </c>
      <c r="N1498" s="18">
        <v>4</v>
      </c>
      <c r="O1498" s="18">
        <v>747.64432183908048</v>
      </c>
      <c r="P1498" s="21">
        <v>3.4827586206896552</v>
      </c>
      <c r="Q1498" s="21">
        <v>4.1848184818481844</v>
      </c>
      <c r="R1498" s="18">
        <v>19832.055999999997</v>
      </c>
      <c r="S1498" s="24">
        <v>0.3048972084826862</v>
      </c>
      <c r="T1498" s="18">
        <v>16805.745999999996</v>
      </c>
      <c r="U1498" s="24">
        <v>0.25837084374252822</v>
      </c>
      <c r="V1498" s="12" cm="1">
        <f t="array" ref="V1498">SUMPRODUCT((B1498=$B:$B)*(M1498&lt;$M:$M))+1</f>
        <v>104</v>
      </c>
    </row>
    <row r="1499" spans="1:22" x14ac:dyDescent="0.2">
      <c r="A1499" s="14" t="str">
        <f t="shared" si="23"/>
        <v>2024Ronnie Estrada5</v>
      </c>
      <c r="B1499" s="5">
        <v>2024</v>
      </c>
      <c r="C1499" s="6" t="s">
        <v>428</v>
      </c>
      <c r="D1499" s="6">
        <v>794144</v>
      </c>
      <c r="E1499" s="6" t="s">
        <v>429</v>
      </c>
      <c r="F1499" s="7">
        <v>6</v>
      </c>
      <c r="G1499" s="7">
        <v>6</v>
      </c>
      <c r="H1499" s="6" t="s">
        <v>31</v>
      </c>
      <c r="I1499" s="6" t="s">
        <v>29</v>
      </c>
      <c r="J1499" s="18">
        <v>113</v>
      </c>
      <c r="K1499" s="18">
        <v>446</v>
      </c>
      <c r="L1499" s="18">
        <v>1478</v>
      </c>
      <c r="M1499" s="18">
        <v>62094.9</v>
      </c>
      <c r="N1499" s="18">
        <v>5</v>
      </c>
      <c r="O1499" s="18">
        <v>549.51238938053098</v>
      </c>
      <c r="P1499" s="21">
        <v>3.9469026548672566</v>
      </c>
      <c r="Q1499" s="21">
        <v>3.3139013452914798</v>
      </c>
      <c r="R1499" s="18">
        <v>10349.150000000001</v>
      </c>
      <c r="S1499" s="24">
        <v>0.16666666666666669</v>
      </c>
      <c r="T1499" s="18">
        <v>6366.9500000000016</v>
      </c>
      <c r="U1499" s="24">
        <v>0.10253579601545379</v>
      </c>
      <c r="V1499" s="12" cm="1">
        <f t="array" ref="V1499">SUMPRODUCT((B1499=$B:$B)*(M1499&lt;$M:$M))+1</f>
        <v>116</v>
      </c>
    </row>
    <row r="1500" spans="1:22" x14ac:dyDescent="0.2">
      <c r="A1500" s="14" t="str">
        <f t="shared" si="23"/>
        <v>2024Ronnie Estrada6</v>
      </c>
      <c r="B1500" s="5">
        <v>2024</v>
      </c>
      <c r="C1500" s="6" t="s">
        <v>428</v>
      </c>
      <c r="D1500" s="6">
        <v>188132</v>
      </c>
      <c r="E1500" s="6" t="s">
        <v>227</v>
      </c>
      <c r="F1500" s="7">
        <v>6</v>
      </c>
      <c r="G1500" s="7">
        <v>1</v>
      </c>
      <c r="H1500" s="6" t="s">
        <v>22</v>
      </c>
      <c r="I1500" s="6" t="s">
        <v>29</v>
      </c>
      <c r="J1500" s="18">
        <v>143</v>
      </c>
      <c r="K1500" s="18">
        <v>327</v>
      </c>
      <c r="L1500" s="18">
        <v>1271</v>
      </c>
      <c r="M1500" s="18">
        <v>57590.7</v>
      </c>
      <c r="N1500" s="18">
        <v>6</v>
      </c>
      <c r="O1500" s="18">
        <v>402.73216783216782</v>
      </c>
      <c r="P1500" s="21">
        <v>2.2867132867132867</v>
      </c>
      <c r="Q1500" s="21">
        <v>3.8868501529051986</v>
      </c>
      <c r="R1500" s="18">
        <v>9598.4499999999971</v>
      </c>
      <c r="S1500" s="24">
        <v>0.16666666666666663</v>
      </c>
      <c r="T1500" s="18">
        <v>4807.4599999999973</v>
      </c>
      <c r="U1500" s="24">
        <v>8.3476325170557003E-2</v>
      </c>
      <c r="V1500" s="12" cm="1">
        <f t="array" ref="V1500">SUMPRODUCT((B1500=$B:$B)*(M1500&lt;$M:$M))+1</f>
        <v>123</v>
      </c>
    </row>
    <row r="1501" spans="1:22" x14ac:dyDescent="0.2">
      <c r="A1501" s="14" t="str">
        <f t="shared" si="23"/>
        <v>2024Ronnie Estrada7</v>
      </c>
      <c r="B1501" s="5">
        <v>2024</v>
      </c>
      <c r="C1501" s="6" t="s">
        <v>428</v>
      </c>
      <c r="D1501" s="6">
        <v>143836</v>
      </c>
      <c r="E1501" s="6" t="s">
        <v>200</v>
      </c>
      <c r="F1501" s="7">
        <v>6</v>
      </c>
      <c r="G1501" s="7">
        <v>2</v>
      </c>
      <c r="H1501" s="6" t="s">
        <v>22</v>
      </c>
      <c r="I1501" s="6" t="s">
        <v>29</v>
      </c>
      <c r="J1501" s="18">
        <v>113</v>
      </c>
      <c r="K1501" s="18">
        <v>301</v>
      </c>
      <c r="L1501" s="18">
        <v>1060</v>
      </c>
      <c r="M1501" s="18">
        <v>43601.7</v>
      </c>
      <c r="N1501" s="18">
        <v>7</v>
      </c>
      <c r="O1501" s="18">
        <v>385.85575221238935</v>
      </c>
      <c r="P1501" s="21">
        <v>2.663716814159292</v>
      </c>
      <c r="Q1501" s="21">
        <v>3.521594684385382</v>
      </c>
      <c r="R1501" s="18">
        <v>7266.9499999999971</v>
      </c>
      <c r="S1501" s="24">
        <v>0.1666666666666666</v>
      </c>
      <c r="T1501" s="18">
        <v>3437.4099999999971</v>
      </c>
      <c r="U1501" s="24">
        <v>7.8836604994759321E-2</v>
      </c>
      <c r="V1501" s="12" cm="1">
        <f t="array" ref="V1501">SUMPRODUCT((B1501=$B:$B)*(M1501&lt;$M:$M))+1</f>
        <v>153</v>
      </c>
    </row>
    <row r="1502" spans="1:22" x14ac:dyDescent="0.2">
      <c r="A1502" s="14" t="str">
        <f t="shared" si="23"/>
        <v>2024Ronnie Estrada8</v>
      </c>
      <c r="B1502" s="5">
        <v>2024</v>
      </c>
      <c r="C1502" s="6" t="s">
        <v>428</v>
      </c>
      <c r="D1502" s="6">
        <v>794844</v>
      </c>
      <c r="E1502" s="6" t="s">
        <v>432</v>
      </c>
      <c r="F1502" s="7">
        <v>6</v>
      </c>
      <c r="G1502" s="7">
        <v>6</v>
      </c>
      <c r="H1502" s="6" t="s">
        <v>31</v>
      </c>
      <c r="I1502" s="6" t="s">
        <v>29</v>
      </c>
      <c r="J1502" s="18">
        <v>67</v>
      </c>
      <c r="K1502" s="18">
        <v>179</v>
      </c>
      <c r="L1502" s="18">
        <v>817</v>
      </c>
      <c r="M1502" s="18">
        <v>39141.080999999998</v>
      </c>
      <c r="N1502" s="18">
        <v>8</v>
      </c>
      <c r="O1502" s="18">
        <v>584.19523880597012</v>
      </c>
      <c r="P1502" s="21">
        <v>2.6716417910447761</v>
      </c>
      <c r="Q1502" s="21">
        <v>4.5642458100558656</v>
      </c>
      <c r="R1502" s="18">
        <v>7154.8309999999983</v>
      </c>
      <c r="S1502" s="24">
        <v>0.18279594781758834</v>
      </c>
      <c r="T1502" s="18">
        <v>4882.6409999999978</v>
      </c>
      <c r="U1502" s="24">
        <v>0.1247446640525845</v>
      </c>
      <c r="V1502" s="12" cm="1">
        <f t="array" ref="V1502">SUMPRODUCT((B1502=$B:$B)*(M1502&lt;$M:$M))+1</f>
        <v>161</v>
      </c>
    </row>
    <row r="1503" spans="1:22" x14ac:dyDescent="0.2">
      <c r="A1503" s="14" t="str">
        <f t="shared" si="23"/>
        <v>2024Ronnie Estrada9</v>
      </c>
      <c r="B1503" s="5">
        <v>2024</v>
      </c>
      <c r="C1503" s="6" t="s">
        <v>428</v>
      </c>
      <c r="D1503" s="6">
        <v>981931</v>
      </c>
      <c r="E1503" s="6" t="s">
        <v>433</v>
      </c>
      <c r="F1503" s="7">
        <v>6</v>
      </c>
      <c r="G1503" s="7">
        <v>6</v>
      </c>
      <c r="H1503" s="6" t="s">
        <v>31</v>
      </c>
      <c r="I1503" s="6" t="s">
        <v>29</v>
      </c>
      <c r="J1503" s="18">
        <v>48</v>
      </c>
      <c r="K1503" s="18">
        <v>122</v>
      </c>
      <c r="L1503" s="18">
        <v>446</v>
      </c>
      <c r="M1503" s="18">
        <v>22433.499599999999</v>
      </c>
      <c r="N1503" s="18">
        <v>9</v>
      </c>
      <c r="O1503" s="18">
        <v>467.364575</v>
      </c>
      <c r="P1503" s="21">
        <v>2.5416666666666665</v>
      </c>
      <c r="Q1503" s="21">
        <v>3.6557377049180326</v>
      </c>
      <c r="R1503" s="18">
        <v>4541.2495999999992</v>
      </c>
      <c r="S1503" s="24">
        <v>0.20243161704471643</v>
      </c>
      <c r="T1503" s="18">
        <v>2921.3295999999991</v>
      </c>
      <c r="U1503" s="24">
        <v>0.13022175104592237</v>
      </c>
      <c r="V1503" s="12" cm="1">
        <f t="array" ref="V1503">SUMPRODUCT((B1503=$B:$B)*(M1503&lt;$M:$M))+1</f>
        <v>206</v>
      </c>
    </row>
    <row r="1504" spans="1:22" x14ac:dyDescent="0.2">
      <c r="A1504" s="14" t="str">
        <f t="shared" si="23"/>
        <v>2024Ronnie Estrada10</v>
      </c>
      <c r="B1504" s="5">
        <v>2024</v>
      </c>
      <c r="C1504" s="6" t="s">
        <v>428</v>
      </c>
      <c r="D1504" s="6">
        <v>820884</v>
      </c>
      <c r="E1504" s="6" t="s">
        <v>484</v>
      </c>
      <c r="F1504" s="7">
        <v>6</v>
      </c>
      <c r="G1504" s="7">
        <v>6</v>
      </c>
      <c r="H1504" s="6" t="s">
        <v>31</v>
      </c>
      <c r="I1504" s="6" t="s">
        <v>29</v>
      </c>
      <c r="J1504" s="18">
        <v>30</v>
      </c>
      <c r="K1504" s="18">
        <v>96</v>
      </c>
      <c r="L1504" s="18">
        <v>422</v>
      </c>
      <c r="M1504" s="18">
        <v>20218.117200000001</v>
      </c>
      <c r="N1504" s="18">
        <v>10</v>
      </c>
      <c r="O1504" s="18">
        <v>673.93723999999997</v>
      </c>
      <c r="P1504" s="21">
        <v>3.2</v>
      </c>
      <c r="Q1504" s="21">
        <v>4.395833333333333</v>
      </c>
      <c r="R1504" s="18">
        <v>4651.6172000000006</v>
      </c>
      <c r="S1504" s="24">
        <v>0.23007172992349656</v>
      </c>
      <c r="T1504" s="18">
        <v>3619.4372000000003</v>
      </c>
      <c r="U1504" s="24">
        <v>0.17901949841303721</v>
      </c>
      <c r="V1504" s="12" cm="1">
        <f t="array" ref="V1504">SUMPRODUCT((B1504=$B:$B)*(M1504&lt;$M:$M))+1</f>
        <v>217</v>
      </c>
    </row>
    <row r="1505" spans="1:22" x14ac:dyDescent="0.2">
      <c r="A1505" s="14" t="str">
        <f t="shared" si="23"/>
        <v>2024Ronnie Estrada11</v>
      </c>
      <c r="B1505" s="5">
        <v>2024</v>
      </c>
      <c r="C1505" s="6" t="s">
        <v>428</v>
      </c>
      <c r="D1505" s="6">
        <v>870139</v>
      </c>
      <c r="E1505" s="6" t="s">
        <v>97</v>
      </c>
      <c r="F1505" s="7">
        <v>6</v>
      </c>
      <c r="G1505" s="7">
        <v>3</v>
      </c>
      <c r="H1505" s="6" t="s">
        <v>22</v>
      </c>
      <c r="I1505" s="6" t="s">
        <v>29</v>
      </c>
      <c r="J1505" s="18">
        <v>29</v>
      </c>
      <c r="K1505" s="18">
        <v>81</v>
      </c>
      <c r="L1505" s="18">
        <v>418</v>
      </c>
      <c r="M1505" s="18">
        <v>19237.68</v>
      </c>
      <c r="N1505" s="18">
        <v>11</v>
      </c>
      <c r="O1505" s="18">
        <v>663.36827586206903</v>
      </c>
      <c r="P1505" s="21">
        <v>2.7931034482758621</v>
      </c>
      <c r="Q1505" s="21">
        <v>5.1604938271604937</v>
      </c>
      <c r="R1505" s="18">
        <v>2061.1800000000003</v>
      </c>
      <c r="S1505" s="24">
        <v>0.10714285714285715</v>
      </c>
      <c r="T1505" s="18">
        <v>1073.0800000000004</v>
      </c>
      <c r="U1505" s="24">
        <v>5.5780114857924674E-2</v>
      </c>
      <c r="V1505" s="12" cm="1">
        <f t="array" ref="V1505">SUMPRODUCT((B1505=$B:$B)*(M1505&lt;$M:$M))+1</f>
        <v>220</v>
      </c>
    </row>
    <row r="1506" spans="1:22" x14ac:dyDescent="0.2">
      <c r="A1506" s="14" t="str">
        <f t="shared" si="23"/>
        <v>2024Ronnie Estrada12</v>
      </c>
      <c r="B1506" s="5">
        <v>2024</v>
      </c>
      <c r="C1506" s="6" t="s">
        <v>428</v>
      </c>
      <c r="D1506" s="6">
        <v>940550</v>
      </c>
      <c r="E1506" s="6" t="s">
        <v>435</v>
      </c>
      <c r="F1506" s="7">
        <v>6</v>
      </c>
      <c r="G1506" s="7">
        <v>6</v>
      </c>
      <c r="H1506" s="6" t="s">
        <v>31</v>
      </c>
      <c r="I1506" s="6" t="s">
        <v>29</v>
      </c>
      <c r="J1506" s="18">
        <v>48</v>
      </c>
      <c r="K1506" s="18">
        <v>91</v>
      </c>
      <c r="L1506" s="18">
        <v>334</v>
      </c>
      <c r="M1506" s="18">
        <v>15525.9</v>
      </c>
      <c r="N1506" s="18">
        <v>12</v>
      </c>
      <c r="O1506" s="18">
        <v>323.45625000000001</v>
      </c>
      <c r="P1506" s="21">
        <v>1.8958333333333333</v>
      </c>
      <c r="Q1506" s="21">
        <v>3.6703296703296702</v>
      </c>
      <c r="R1506" s="18">
        <v>2587.6499999999996</v>
      </c>
      <c r="S1506" s="24">
        <v>0.16666666666666666</v>
      </c>
      <c r="T1506" s="18">
        <v>1000.1199999999997</v>
      </c>
      <c r="U1506" s="24">
        <v>6.4416233519473898E-2</v>
      </c>
      <c r="V1506" s="12" cm="1">
        <f t="array" ref="V1506">SUMPRODUCT((B1506=$B:$B)*(M1506&lt;$M:$M))+1</f>
        <v>244</v>
      </c>
    </row>
    <row r="1507" spans="1:22" x14ac:dyDescent="0.2">
      <c r="A1507" s="14" t="str">
        <f t="shared" si="23"/>
        <v>2024Ronnie Estrada13</v>
      </c>
      <c r="B1507" s="5">
        <v>2024</v>
      </c>
      <c r="C1507" s="6" t="s">
        <v>428</v>
      </c>
      <c r="D1507" s="6">
        <v>547050</v>
      </c>
      <c r="E1507" s="6" t="s">
        <v>372</v>
      </c>
      <c r="F1507" s="7">
        <v>6</v>
      </c>
      <c r="G1507" s="7">
        <v>6</v>
      </c>
      <c r="H1507" s="6" t="s">
        <v>22</v>
      </c>
      <c r="I1507" s="6" t="s">
        <v>34</v>
      </c>
      <c r="J1507" s="18">
        <v>64</v>
      </c>
      <c r="K1507" s="18">
        <v>100</v>
      </c>
      <c r="L1507" s="18">
        <v>314</v>
      </c>
      <c r="M1507" s="18">
        <v>12844.2</v>
      </c>
      <c r="N1507" s="18">
        <v>13</v>
      </c>
      <c r="O1507" s="18">
        <v>200.69062500000001</v>
      </c>
      <c r="P1507" s="21">
        <v>1.5625</v>
      </c>
      <c r="Q1507" s="21">
        <v>3.14</v>
      </c>
      <c r="R1507" s="18">
        <v>2140.7000000000007</v>
      </c>
      <c r="S1507" s="24">
        <v>0.16666666666666671</v>
      </c>
      <c r="T1507" s="18">
        <v>46.700000000000728</v>
      </c>
      <c r="U1507" s="24">
        <v>3.6358823437816854E-3</v>
      </c>
      <c r="V1507" s="12" cm="1">
        <f t="array" ref="V1507">SUMPRODUCT((B1507=$B:$B)*(M1507&lt;$M:$M))+1</f>
        <v>265</v>
      </c>
    </row>
    <row r="1508" spans="1:22" x14ac:dyDescent="0.2">
      <c r="A1508" s="14" t="str">
        <f t="shared" si="23"/>
        <v>2024Ronnie Estrada14</v>
      </c>
      <c r="B1508" s="5">
        <v>2024</v>
      </c>
      <c r="C1508" s="6" t="s">
        <v>428</v>
      </c>
      <c r="D1508" s="6">
        <v>884431</v>
      </c>
      <c r="E1508" s="6" t="s">
        <v>89</v>
      </c>
      <c r="F1508" s="7">
        <v>6</v>
      </c>
      <c r="G1508" s="7">
        <v>4</v>
      </c>
      <c r="H1508" s="6" t="s">
        <v>22</v>
      </c>
      <c r="I1508" s="6" t="s">
        <v>34</v>
      </c>
      <c r="J1508" s="18">
        <v>38</v>
      </c>
      <c r="K1508" s="18">
        <v>122</v>
      </c>
      <c r="L1508" s="18">
        <v>312</v>
      </c>
      <c r="M1508" s="18">
        <v>11471.32</v>
      </c>
      <c r="N1508" s="18">
        <v>14</v>
      </c>
      <c r="O1508" s="18">
        <v>301.87684210526317</v>
      </c>
      <c r="P1508" s="21">
        <v>3.2105263157894739</v>
      </c>
      <c r="Q1508" s="21">
        <v>2.557377049180328</v>
      </c>
      <c r="R1508" s="18">
        <v>1229.0699999999997</v>
      </c>
      <c r="S1508" s="24">
        <v>0.10714285714285712</v>
      </c>
      <c r="T1508" s="18">
        <v>-80.850000000000364</v>
      </c>
      <c r="U1508" s="24">
        <v>-7.0480119114452707E-3</v>
      </c>
      <c r="V1508" s="12" cm="1">
        <f t="array" ref="V1508">SUMPRODUCT((B1508=$B:$B)*(M1508&lt;$M:$M))+1</f>
        <v>282</v>
      </c>
    </row>
    <row r="1509" spans="1:22" x14ac:dyDescent="0.2">
      <c r="A1509" s="14" t="str">
        <f t="shared" si="23"/>
        <v>2024Ronnie Estrada15</v>
      </c>
      <c r="B1509" s="5">
        <v>2024</v>
      </c>
      <c r="C1509" s="6" t="s">
        <v>428</v>
      </c>
      <c r="D1509" s="6">
        <v>354709</v>
      </c>
      <c r="E1509" s="6" t="s">
        <v>434</v>
      </c>
      <c r="F1509" s="7">
        <v>6</v>
      </c>
      <c r="G1509" s="7">
        <v>6</v>
      </c>
      <c r="H1509" s="6" t="s">
        <v>31</v>
      </c>
      <c r="I1509" s="6" t="s">
        <v>34</v>
      </c>
      <c r="J1509" s="18">
        <v>18</v>
      </c>
      <c r="K1509" s="18">
        <v>74</v>
      </c>
      <c r="L1509" s="18">
        <v>245</v>
      </c>
      <c r="M1509" s="18">
        <v>10039.214</v>
      </c>
      <c r="N1509" s="18">
        <v>15</v>
      </c>
      <c r="O1509" s="18">
        <v>557.73411111111113</v>
      </c>
      <c r="P1509" s="21">
        <v>4.1111111111111107</v>
      </c>
      <c r="Q1509" s="21">
        <v>3.310810810810811</v>
      </c>
      <c r="R1509" s="18">
        <v>1697.2139999999999</v>
      </c>
      <c r="S1509" s="24">
        <v>0.16905845417778723</v>
      </c>
      <c r="T1509" s="18">
        <v>1060.664</v>
      </c>
      <c r="U1509" s="24">
        <v>0.10565209587125048</v>
      </c>
      <c r="V1509" s="12" cm="1">
        <f t="array" ref="V1509">SUMPRODUCT((B1509=$B:$B)*(M1509&lt;$M:$M))+1</f>
        <v>302</v>
      </c>
    </row>
    <row r="1510" spans="1:22" x14ac:dyDescent="0.2">
      <c r="A1510" s="14" t="str">
        <f t="shared" si="23"/>
        <v>2024Ronnie Estrada16</v>
      </c>
      <c r="B1510" s="5">
        <v>2024</v>
      </c>
      <c r="C1510" s="6" t="s">
        <v>428</v>
      </c>
      <c r="D1510" s="6">
        <v>727745</v>
      </c>
      <c r="E1510" s="6" t="s">
        <v>436</v>
      </c>
      <c r="F1510" s="7">
        <v>6</v>
      </c>
      <c r="G1510" s="7">
        <v>6</v>
      </c>
      <c r="H1510" s="6" t="s">
        <v>31</v>
      </c>
      <c r="I1510" s="6" t="s">
        <v>34</v>
      </c>
      <c r="J1510" s="18">
        <v>19</v>
      </c>
      <c r="K1510" s="18">
        <v>60</v>
      </c>
      <c r="L1510" s="18">
        <v>225</v>
      </c>
      <c r="M1510" s="18">
        <v>9232.5</v>
      </c>
      <c r="N1510" s="18">
        <v>16</v>
      </c>
      <c r="O1510" s="18">
        <v>485.92105263157896</v>
      </c>
      <c r="P1510" s="21">
        <v>3.1578947368421053</v>
      </c>
      <c r="Q1510" s="21">
        <v>3.75</v>
      </c>
      <c r="R1510" s="18">
        <v>1538.75</v>
      </c>
      <c r="S1510" s="24">
        <v>0.16666666666666666</v>
      </c>
      <c r="T1510" s="18">
        <v>884.89</v>
      </c>
      <c r="U1510" s="24">
        <v>9.5845112374763064E-2</v>
      </c>
      <c r="V1510" s="12" cm="1">
        <f t="array" ref="V1510">SUMPRODUCT((B1510=$B:$B)*(M1510&lt;$M:$M))+1</f>
        <v>317</v>
      </c>
    </row>
    <row r="1511" spans="1:22" x14ac:dyDescent="0.2">
      <c r="A1511" s="14" t="str">
        <f t="shared" si="23"/>
        <v>2024Ronnie Estrada17</v>
      </c>
      <c r="B1511" s="5">
        <v>2024</v>
      </c>
      <c r="C1511" s="6" t="s">
        <v>428</v>
      </c>
      <c r="D1511" s="6">
        <v>618134</v>
      </c>
      <c r="E1511" s="6" t="s">
        <v>439</v>
      </c>
      <c r="F1511" s="7">
        <v>6</v>
      </c>
      <c r="G1511" s="7">
        <v>6</v>
      </c>
      <c r="H1511" s="6" t="s">
        <v>31</v>
      </c>
      <c r="I1511" s="6" t="s">
        <v>34</v>
      </c>
      <c r="J1511" s="18">
        <v>25</v>
      </c>
      <c r="K1511" s="18">
        <v>48</v>
      </c>
      <c r="L1511" s="18">
        <v>162</v>
      </c>
      <c r="M1511" s="18">
        <v>8059.366</v>
      </c>
      <c r="N1511" s="18">
        <v>17</v>
      </c>
      <c r="O1511" s="18">
        <v>322.37464</v>
      </c>
      <c r="P1511" s="21">
        <v>1.92</v>
      </c>
      <c r="Q1511" s="21">
        <v>3.375</v>
      </c>
      <c r="R1511" s="18">
        <v>1869.366</v>
      </c>
      <c r="S1511" s="24">
        <v>0.2319495106687052</v>
      </c>
      <c r="T1511" s="18">
        <v>1041.566</v>
      </c>
      <c r="U1511" s="24">
        <v>0.12923671663503061</v>
      </c>
      <c r="V1511" s="12" cm="1">
        <f t="array" ref="V1511">SUMPRODUCT((B1511=$B:$B)*(M1511&lt;$M:$M))+1</f>
        <v>343</v>
      </c>
    </row>
    <row r="1512" spans="1:22" x14ac:dyDescent="0.2">
      <c r="A1512" s="14" t="str">
        <f t="shared" si="23"/>
        <v>2024Ronnie Estrada18</v>
      </c>
      <c r="B1512" s="5">
        <v>2024</v>
      </c>
      <c r="C1512" s="6" t="s">
        <v>428</v>
      </c>
      <c r="D1512" s="6">
        <v>187782</v>
      </c>
      <c r="E1512" s="6" t="s">
        <v>438</v>
      </c>
      <c r="F1512" s="7">
        <v>6</v>
      </c>
      <c r="G1512" s="7">
        <v>6</v>
      </c>
      <c r="H1512" s="6" t="s">
        <v>31</v>
      </c>
      <c r="I1512" s="6" t="s">
        <v>34</v>
      </c>
      <c r="J1512" s="18">
        <v>15</v>
      </c>
      <c r="K1512" s="18">
        <v>41</v>
      </c>
      <c r="L1512" s="18">
        <v>117</v>
      </c>
      <c r="M1512" s="18">
        <v>4878.8810000000003</v>
      </c>
      <c r="N1512" s="18">
        <v>18</v>
      </c>
      <c r="O1512" s="18">
        <v>325.25873333333334</v>
      </c>
      <c r="P1512" s="21">
        <v>2.7333333333333334</v>
      </c>
      <c r="Q1512" s="21">
        <v>2.8536585365853657</v>
      </c>
      <c r="R1512" s="18">
        <v>1237.6310000000003</v>
      </c>
      <c r="S1512" s="24">
        <v>0.25367107744583239</v>
      </c>
      <c r="T1512" s="18">
        <v>727.53100000000029</v>
      </c>
      <c r="U1512" s="24">
        <v>0.14911841465286821</v>
      </c>
      <c r="V1512" s="12" cm="1">
        <f t="array" ref="V1512">SUMPRODUCT((B1512=$B:$B)*(M1512&lt;$M:$M))+1</f>
        <v>404</v>
      </c>
    </row>
    <row r="1513" spans="1:22" x14ac:dyDescent="0.2">
      <c r="A1513" s="14" t="str">
        <f t="shared" si="23"/>
        <v>2024Ronnie Estrada19</v>
      </c>
      <c r="B1513" s="5">
        <v>2024</v>
      </c>
      <c r="C1513" s="6" t="s">
        <v>428</v>
      </c>
      <c r="D1513" s="6">
        <v>437005</v>
      </c>
      <c r="E1513" s="6" t="s">
        <v>437</v>
      </c>
      <c r="F1513" s="7">
        <v>6</v>
      </c>
      <c r="G1513" s="7">
        <v>6</v>
      </c>
      <c r="H1513" s="6" t="s">
        <v>31</v>
      </c>
      <c r="I1513" s="6" t="s">
        <v>34</v>
      </c>
      <c r="J1513" s="18">
        <v>20</v>
      </c>
      <c r="K1513" s="18">
        <v>42</v>
      </c>
      <c r="L1513" s="18">
        <v>90</v>
      </c>
      <c r="M1513" s="18">
        <v>3803.8319999999999</v>
      </c>
      <c r="N1513" s="18">
        <v>19</v>
      </c>
      <c r="O1513" s="18">
        <v>190.19159999999999</v>
      </c>
      <c r="P1513" s="21">
        <v>2.1</v>
      </c>
      <c r="Q1513" s="21">
        <v>2.1428571428571428</v>
      </c>
      <c r="R1513" s="18">
        <v>858.33199999999988</v>
      </c>
      <c r="S1513" s="24">
        <v>0.22564929260808572</v>
      </c>
      <c r="T1513" s="18">
        <v>192.13199999999983</v>
      </c>
      <c r="U1513" s="24">
        <v>5.0510117166057765E-2</v>
      </c>
      <c r="V1513" s="12" cm="1">
        <f t="array" ref="V1513">SUMPRODUCT((B1513=$B:$B)*(M1513&lt;$M:$M))+1</f>
        <v>428</v>
      </c>
    </row>
    <row r="1514" spans="1:22" x14ac:dyDescent="0.2">
      <c r="A1514" s="14" t="str">
        <f t="shared" si="23"/>
        <v>2024Ronnie Estrada20</v>
      </c>
      <c r="B1514" s="5">
        <v>2024</v>
      </c>
      <c r="C1514" s="6" t="s">
        <v>428</v>
      </c>
      <c r="D1514" s="6">
        <v>375945</v>
      </c>
      <c r="E1514" s="6" t="s">
        <v>440</v>
      </c>
      <c r="F1514" s="7">
        <v>6</v>
      </c>
      <c r="G1514" s="7">
        <v>6</v>
      </c>
      <c r="H1514" s="6" t="s">
        <v>31</v>
      </c>
      <c r="I1514" s="6" t="s">
        <v>34</v>
      </c>
      <c r="J1514" s="18">
        <v>9</v>
      </c>
      <c r="K1514" s="18">
        <v>19</v>
      </c>
      <c r="L1514" s="18">
        <v>62</v>
      </c>
      <c r="M1514" s="18">
        <v>3314.5783999999999</v>
      </c>
      <c r="N1514" s="18">
        <v>20</v>
      </c>
      <c r="O1514" s="18">
        <v>368.28648888888887</v>
      </c>
      <c r="P1514" s="21">
        <v>2.1111111111111112</v>
      </c>
      <c r="Q1514" s="21">
        <v>3.263157894736842</v>
      </c>
      <c r="R1514" s="18">
        <v>738.57839999999987</v>
      </c>
      <c r="S1514" s="24">
        <v>0.222827253082926</v>
      </c>
      <c r="T1514" s="18">
        <v>438.6783999999999</v>
      </c>
      <c r="U1514" s="24">
        <v>0.13234817435605081</v>
      </c>
      <c r="V1514" s="12" cm="1">
        <f t="array" ref="V1514">SUMPRODUCT((B1514=$B:$B)*(M1514&lt;$M:$M))+1</f>
        <v>442</v>
      </c>
    </row>
    <row r="1515" spans="1:22" x14ac:dyDescent="0.2">
      <c r="A1515" s="14" t="str">
        <f t="shared" si="23"/>
        <v>2024Sienna Calderon1</v>
      </c>
      <c r="B1515" s="5">
        <v>2024</v>
      </c>
      <c r="C1515" s="6" t="s">
        <v>485</v>
      </c>
      <c r="D1515" s="6">
        <v>259545</v>
      </c>
      <c r="E1515" s="6" t="s">
        <v>478</v>
      </c>
      <c r="F1515" s="7">
        <v>2</v>
      </c>
      <c r="G1515" s="7">
        <v>2</v>
      </c>
      <c r="H1515" s="6" t="s">
        <v>22</v>
      </c>
      <c r="I1515" s="6" t="s">
        <v>23</v>
      </c>
      <c r="J1515" s="18">
        <v>142</v>
      </c>
      <c r="K1515" s="18">
        <v>1039</v>
      </c>
      <c r="L1515" s="18">
        <v>5179</v>
      </c>
      <c r="M1515" s="18">
        <v>239895.6</v>
      </c>
      <c r="N1515" s="18">
        <v>1</v>
      </c>
      <c r="O1515" s="18">
        <v>1689.405633802817</v>
      </c>
      <c r="P1515" s="21">
        <v>7.316901408450704</v>
      </c>
      <c r="Q1515" s="21">
        <v>4.9846005774783446</v>
      </c>
      <c r="R1515" s="18">
        <v>39982.600000000006</v>
      </c>
      <c r="S1515" s="24">
        <v>0.16666666666666669</v>
      </c>
      <c r="T1515" s="18">
        <v>34482.730000000003</v>
      </c>
      <c r="U1515" s="24">
        <v>0.1437405688141008</v>
      </c>
      <c r="V1515" s="12" cm="1">
        <f t="array" ref="V1515">SUMPRODUCT((B1515=$B:$B)*(M1515&lt;$M:$M))+1</f>
        <v>8</v>
      </c>
    </row>
    <row r="1516" spans="1:22" x14ac:dyDescent="0.2">
      <c r="A1516" s="14" t="str">
        <f t="shared" si="23"/>
        <v>2024Sienna Calderon2</v>
      </c>
      <c r="B1516" s="5">
        <v>2024</v>
      </c>
      <c r="C1516" s="6" t="s">
        <v>485</v>
      </c>
      <c r="D1516" s="6">
        <v>122095</v>
      </c>
      <c r="E1516" s="6" t="s">
        <v>443</v>
      </c>
      <c r="F1516" s="7">
        <v>2</v>
      </c>
      <c r="G1516" s="7">
        <v>2</v>
      </c>
      <c r="H1516" s="6" t="s">
        <v>22</v>
      </c>
      <c r="I1516" s="6" t="s">
        <v>25</v>
      </c>
      <c r="J1516" s="18">
        <v>191</v>
      </c>
      <c r="K1516" s="18">
        <v>617</v>
      </c>
      <c r="L1516" s="18">
        <v>2909</v>
      </c>
      <c r="M1516" s="18">
        <v>115422.546</v>
      </c>
      <c r="N1516" s="18">
        <v>2</v>
      </c>
      <c r="O1516" s="18">
        <v>604.30652356020948</v>
      </c>
      <c r="P1516" s="21">
        <v>3.2303664921465969</v>
      </c>
      <c r="Q1516" s="21">
        <v>4.7147487844408431</v>
      </c>
      <c r="R1516" s="18">
        <v>7582.0460000000021</v>
      </c>
      <c r="S1516" s="24">
        <v>6.5689471102119007E-2</v>
      </c>
      <c r="T1516" s="18">
        <v>986.90600000000177</v>
      </c>
      <c r="U1516" s="24">
        <v>8.5503745516062497E-3</v>
      </c>
      <c r="V1516" s="12" cm="1">
        <f t="array" ref="V1516">SUMPRODUCT((B1516=$B:$B)*(M1516&lt;$M:$M))+1</f>
        <v>46</v>
      </c>
    </row>
    <row r="1517" spans="1:22" x14ac:dyDescent="0.2">
      <c r="A1517" s="14" t="str">
        <f t="shared" si="23"/>
        <v>2024Sienna Calderon3</v>
      </c>
      <c r="B1517" s="5">
        <v>2024</v>
      </c>
      <c r="C1517" s="6" t="s">
        <v>485</v>
      </c>
      <c r="D1517" s="6">
        <v>146932</v>
      </c>
      <c r="E1517" s="6" t="s">
        <v>486</v>
      </c>
      <c r="F1517" s="7">
        <v>2</v>
      </c>
      <c r="G1517" s="7">
        <v>2</v>
      </c>
      <c r="H1517" s="6" t="s">
        <v>31</v>
      </c>
      <c r="I1517" s="6" t="s">
        <v>25</v>
      </c>
      <c r="J1517" s="18">
        <v>114</v>
      </c>
      <c r="K1517" s="18">
        <v>405</v>
      </c>
      <c r="L1517" s="18">
        <v>2014</v>
      </c>
      <c r="M1517" s="18">
        <v>102215.302</v>
      </c>
      <c r="N1517" s="18">
        <v>3</v>
      </c>
      <c r="O1517" s="18">
        <v>896.62545614035082</v>
      </c>
      <c r="P1517" s="21">
        <v>3.5526315789473686</v>
      </c>
      <c r="Q1517" s="21">
        <v>4.9728395061728392</v>
      </c>
      <c r="R1517" s="18">
        <v>19132.551999999996</v>
      </c>
      <c r="S1517" s="24">
        <v>0.18717894117262401</v>
      </c>
      <c r="T1517" s="18">
        <v>15158.181999999997</v>
      </c>
      <c r="U1517" s="24">
        <v>0.14829660240107687</v>
      </c>
      <c r="V1517" s="12" cm="1">
        <f t="array" ref="V1517">SUMPRODUCT((B1517=$B:$B)*(M1517&lt;$M:$M))+1</f>
        <v>63</v>
      </c>
    </row>
    <row r="1518" spans="1:22" x14ac:dyDescent="0.2">
      <c r="A1518" s="14" t="str">
        <f t="shared" si="23"/>
        <v>2024Sienna Calderon4</v>
      </c>
      <c r="B1518" s="5">
        <v>2024</v>
      </c>
      <c r="C1518" s="6" t="s">
        <v>485</v>
      </c>
      <c r="D1518" s="6">
        <v>160574</v>
      </c>
      <c r="E1518" s="6" t="s">
        <v>487</v>
      </c>
      <c r="F1518" s="7">
        <v>2</v>
      </c>
      <c r="G1518" s="7">
        <v>2</v>
      </c>
      <c r="H1518" s="6" t="s">
        <v>31</v>
      </c>
      <c r="I1518" s="6" t="s">
        <v>34</v>
      </c>
      <c r="J1518" s="18">
        <v>25</v>
      </c>
      <c r="K1518" s="18">
        <v>38</v>
      </c>
      <c r="L1518" s="18">
        <v>96</v>
      </c>
      <c r="M1518" s="18">
        <v>4455.6000000000004</v>
      </c>
      <c r="N1518" s="18">
        <v>4</v>
      </c>
      <c r="O1518" s="18">
        <v>178.22400000000002</v>
      </c>
      <c r="P1518" s="21">
        <v>1.52</v>
      </c>
      <c r="Q1518" s="21">
        <v>2.5263157894736841</v>
      </c>
      <c r="R1518" s="18">
        <v>742.60000000000036</v>
      </c>
      <c r="S1518" s="24">
        <v>0.16666666666666674</v>
      </c>
      <c r="T1518" s="18">
        <v>-74.199999999999591</v>
      </c>
      <c r="U1518" s="24">
        <v>-1.6653200466828166E-2</v>
      </c>
      <c r="V1518" s="12" cm="1">
        <f t="array" ref="V1518">SUMPRODUCT((B1518=$B:$B)*(M1518&lt;$M:$M))+1</f>
        <v>414</v>
      </c>
    </row>
    <row r="1519" spans="1:22" x14ac:dyDescent="0.2">
      <c r="A1519" s="14" t="str">
        <f t="shared" si="23"/>
        <v>2024Sivesh Saleh1</v>
      </c>
      <c r="B1519" s="5">
        <v>2024</v>
      </c>
      <c r="C1519" s="6" t="s">
        <v>441</v>
      </c>
      <c r="D1519" s="6">
        <v>866033</v>
      </c>
      <c r="E1519" s="6" t="s">
        <v>82</v>
      </c>
      <c r="F1519" s="7">
        <v>3</v>
      </c>
      <c r="G1519" s="7">
        <v>4</v>
      </c>
      <c r="H1519" s="6" t="s">
        <v>22</v>
      </c>
      <c r="I1519" s="6" t="s">
        <v>23</v>
      </c>
      <c r="J1519" s="18">
        <v>125</v>
      </c>
      <c r="K1519" s="18">
        <v>777</v>
      </c>
      <c r="L1519" s="18">
        <v>7320</v>
      </c>
      <c r="M1519" s="18">
        <v>279072.02875</v>
      </c>
      <c r="N1519" s="18">
        <v>1</v>
      </c>
      <c r="O1519" s="18">
        <v>2232.5762300000001</v>
      </c>
      <c r="P1519" s="21">
        <v>6.2160000000000002</v>
      </c>
      <c r="Q1519" s="21">
        <v>9.4208494208494216</v>
      </c>
      <c r="R1519" s="18">
        <v>14548.778749999998</v>
      </c>
      <c r="S1519" s="24">
        <v>5.2132701421800938E-2</v>
      </c>
      <c r="T1519" s="18">
        <v>9835.0287499999977</v>
      </c>
      <c r="U1519" s="24">
        <v>3.5241900788310368E-2</v>
      </c>
      <c r="V1519" s="12" cm="1">
        <f t="array" ref="V1519">SUMPRODUCT((B1519=$B:$B)*(M1519&lt;$M:$M))+1</f>
        <v>5</v>
      </c>
    </row>
    <row r="1520" spans="1:22" x14ac:dyDescent="0.2">
      <c r="A1520" s="14" t="str">
        <f t="shared" si="23"/>
        <v>2024Sivesh Saleh2</v>
      </c>
      <c r="B1520" s="5">
        <v>2024</v>
      </c>
      <c r="C1520" s="6" t="s">
        <v>441</v>
      </c>
      <c r="D1520" s="6">
        <v>249077</v>
      </c>
      <c r="E1520" s="6" t="s">
        <v>24</v>
      </c>
      <c r="F1520" s="7">
        <v>3</v>
      </c>
      <c r="G1520" s="7">
        <v>4</v>
      </c>
      <c r="H1520" s="6" t="s">
        <v>22</v>
      </c>
      <c r="I1520" s="6" t="s">
        <v>23</v>
      </c>
      <c r="J1520" s="18">
        <v>252</v>
      </c>
      <c r="K1520" s="18">
        <v>937</v>
      </c>
      <c r="L1520" s="18">
        <v>4854</v>
      </c>
      <c r="M1520" s="18">
        <v>206961.87</v>
      </c>
      <c r="N1520" s="18">
        <v>2</v>
      </c>
      <c r="O1520" s="18">
        <v>821.27726190476187</v>
      </c>
      <c r="P1520" s="21">
        <v>3.7182539682539684</v>
      </c>
      <c r="Q1520" s="21">
        <v>5.1803628601921021</v>
      </c>
      <c r="R1520" s="18">
        <v>25416.369999999995</v>
      </c>
      <c r="S1520" s="24">
        <v>0.12280701754385963</v>
      </c>
      <c r="T1520" s="18">
        <v>16591.819999999996</v>
      </c>
      <c r="U1520" s="24">
        <v>8.0168487074454814E-2</v>
      </c>
      <c r="V1520" s="12" cm="1">
        <f t="array" ref="V1520">SUMPRODUCT((B1520=$B:$B)*(M1520&lt;$M:$M))+1</f>
        <v>15</v>
      </c>
    </row>
    <row r="1521" spans="1:22" x14ac:dyDescent="0.2">
      <c r="A1521" s="14" t="str">
        <f t="shared" si="23"/>
        <v>2024Sivesh Saleh3</v>
      </c>
      <c r="B1521" s="5">
        <v>2024</v>
      </c>
      <c r="C1521" s="6" t="s">
        <v>441</v>
      </c>
      <c r="D1521" s="6">
        <v>247473</v>
      </c>
      <c r="E1521" s="6" t="s">
        <v>135</v>
      </c>
      <c r="F1521" s="7">
        <v>3</v>
      </c>
      <c r="G1521" s="7">
        <v>3</v>
      </c>
      <c r="H1521" s="6" t="s">
        <v>22</v>
      </c>
      <c r="I1521" s="6" t="s">
        <v>25</v>
      </c>
      <c r="J1521" s="18">
        <v>250</v>
      </c>
      <c r="K1521" s="18">
        <v>580</v>
      </c>
      <c r="L1521" s="18">
        <v>2299</v>
      </c>
      <c r="M1521" s="18">
        <v>106932.2472</v>
      </c>
      <c r="N1521" s="18">
        <v>3</v>
      </c>
      <c r="O1521" s="18">
        <v>427.72898879999997</v>
      </c>
      <c r="P1521" s="21">
        <v>2.3199999999999998</v>
      </c>
      <c r="Q1521" s="21">
        <v>3.9637931034482761</v>
      </c>
      <c r="R1521" s="18">
        <v>22400.997199999998</v>
      </c>
      <c r="S1521" s="24">
        <v>0.20948776245300865</v>
      </c>
      <c r="T1521" s="18">
        <v>14017.947199999979</v>
      </c>
      <c r="U1521" s="24">
        <v>0.13109186019238525</v>
      </c>
      <c r="V1521" s="12" cm="1">
        <f t="array" ref="V1521">SUMPRODUCT((B1521=$B:$B)*(M1521&lt;$M:$M))+1</f>
        <v>55</v>
      </c>
    </row>
    <row r="1522" spans="1:22" x14ac:dyDescent="0.2">
      <c r="A1522" s="14" t="str">
        <f t="shared" si="23"/>
        <v>2024Sivesh Saleh4</v>
      </c>
      <c r="B1522" s="5">
        <v>2024</v>
      </c>
      <c r="C1522" s="6" t="s">
        <v>441</v>
      </c>
      <c r="D1522" s="6">
        <v>271885</v>
      </c>
      <c r="E1522" s="6" t="s">
        <v>442</v>
      </c>
      <c r="F1522" s="7">
        <v>3</v>
      </c>
      <c r="G1522" s="7">
        <v>3</v>
      </c>
      <c r="H1522" s="6" t="s">
        <v>31</v>
      </c>
      <c r="I1522" s="6" t="s">
        <v>25</v>
      </c>
      <c r="J1522" s="18">
        <v>194</v>
      </c>
      <c r="K1522" s="18">
        <v>459</v>
      </c>
      <c r="L1522" s="18">
        <v>1810</v>
      </c>
      <c r="M1522" s="18">
        <v>80908.52</v>
      </c>
      <c r="N1522" s="18">
        <v>4</v>
      </c>
      <c r="O1522" s="18">
        <v>417.05422680412374</v>
      </c>
      <c r="P1522" s="21">
        <v>2.365979381443299</v>
      </c>
      <c r="Q1522" s="21">
        <v>3.943355119825708</v>
      </c>
      <c r="R1522" s="18">
        <v>8668.7700000000041</v>
      </c>
      <c r="S1522" s="24">
        <v>0.10714285714285719</v>
      </c>
      <c r="T1522" s="18">
        <v>2155.3700000000044</v>
      </c>
      <c r="U1522" s="24">
        <v>2.6639592468135673E-2</v>
      </c>
      <c r="V1522" s="12" cm="1">
        <f t="array" ref="V1522">SUMPRODUCT((B1522=$B:$B)*(M1522&lt;$M:$M))+1</f>
        <v>80</v>
      </c>
    </row>
    <row r="1523" spans="1:22" x14ac:dyDescent="0.2">
      <c r="A1523" s="14" t="str">
        <f t="shared" si="23"/>
        <v>2024Tamera Arnold1</v>
      </c>
      <c r="B1523" s="5">
        <v>2024</v>
      </c>
      <c r="C1523" s="6" t="s">
        <v>523</v>
      </c>
      <c r="D1523" s="6">
        <v>762091</v>
      </c>
      <c r="E1523" s="6" t="s">
        <v>524</v>
      </c>
      <c r="F1523" s="7">
        <v>6</v>
      </c>
      <c r="G1523" s="7">
        <v>6</v>
      </c>
      <c r="H1523" s="6" t="s">
        <v>31</v>
      </c>
      <c r="I1523" s="6" t="s">
        <v>29</v>
      </c>
      <c r="J1523" s="18">
        <v>69</v>
      </c>
      <c r="K1523" s="18">
        <v>222</v>
      </c>
      <c r="L1523" s="18">
        <v>882</v>
      </c>
      <c r="M1523" s="18">
        <v>46095.6</v>
      </c>
      <c r="N1523" s="18">
        <v>1</v>
      </c>
      <c r="O1523" s="18">
        <v>668.05217391304348</v>
      </c>
      <c r="P1523" s="21">
        <v>3.2173913043478262</v>
      </c>
      <c r="Q1523" s="21">
        <v>3.9729729729729728</v>
      </c>
      <c r="R1523" s="18">
        <v>7682.5999999999985</v>
      </c>
      <c r="S1523" s="24">
        <v>0.16666666666666663</v>
      </c>
      <c r="T1523" s="18">
        <v>5302.8199999999979</v>
      </c>
      <c r="U1523" s="24">
        <v>0.11503961332534988</v>
      </c>
      <c r="V1523" s="12" cm="1">
        <f t="array" ref="V1523">SUMPRODUCT((B1523=$B:$B)*(M1523&lt;$M:$M))+1</f>
        <v>147</v>
      </c>
    </row>
    <row r="1524" spans="1:22" x14ac:dyDescent="0.2">
      <c r="A1524" s="14" t="str">
        <f t="shared" si="23"/>
        <v>2024Tamera Arnold2</v>
      </c>
      <c r="B1524" s="5">
        <v>2024</v>
      </c>
      <c r="C1524" s="6" t="s">
        <v>523</v>
      </c>
      <c r="D1524" s="6">
        <v>251556</v>
      </c>
      <c r="E1524" s="6" t="s">
        <v>525</v>
      </c>
      <c r="F1524" s="7">
        <v>6</v>
      </c>
      <c r="G1524" s="7">
        <v>6</v>
      </c>
      <c r="H1524" s="6" t="s">
        <v>31</v>
      </c>
      <c r="I1524" s="6" t="s">
        <v>29</v>
      </c>
      <c r="J1524" s="18">
        <v>67</v>
      </c>
      <c r="K1524" s="18">
        <v>232</v>
      </c>
      <c r="L1524" s="18">
        <v>891</v>
      </c>
      <c r="M1524" s="18">
        <v>44353.504800000002</v>
      </c>
      <c r="N1524" s="18">
        <v>2</v>
      </c>
      <c r="O1524" s="18">
        <v>661.99260895522389</v>
      </c>
      <c r="P1524" s="21">
        <v>3.4626865671641789</v>
      </c>
      <c r="Q1524" s="21">
        <v>3.8405172413793105</v>
      </c>
      <c r="R1524" s="18">
        <v>9908.7548000000024</v>
      </c>
      <c r="S1524" s="24">
        <v>0.22340409951098164</v>
      </c>
      <c r="T1524" s="18">
        <v>7579.9748000000018</v>
      </c>
      <c r="U1524" s="24">
        <v>0.17089911686077178</v>
      </c>
      <c r="V1524" s="12" cm="1">
        <f t="array" ref="V1524">SUMPRODUCT((B1524=$B:$B)*(M1524&lt;$M:$M))+1</f>
        <v>152</v>
      </c>
    </row>
    <row r="1525" spans="1:22" x14ac:dyDescent="0.2">
      <c r="A1525" s="14" t="str">
        <f t="shared" si="23"/>
        <v>2024Tamera Arnold3</v>
      </c>
      <c r="B1525" s="5">
        <v>2024</v>
      </c>
      <c r="C1525" s="6" t="s">
        <v>523</v>
      </c>
      <c r="D1525" s="6">
        <v>251768</v>
      </c>
      <c r="E1525" s="6" t="s">
        <v>526</v>
      </c>
      <c r="F1525" s="7">
        <v>6</v>
      </c>
      <c r="G1525" s="7">
        <v>6</v>
      </c>
      <c r="H1525" s="6" t="s">
        <v>31</v>
      </c>
      <c r="I1525" s="6" t="s">
        <v>29</v>
      </c>
      <c r="J1525" s="18">
        <v>104</v>
      </c>
      <c r="K1525" s="18">
        <v>222</v>
      </c>
      <c r="L1525" s="18">
        <v>600</v>
      </c>
      <c r="M1525" s="18">
        <v>28567.8</v>
      </c>
      <c r="N1525" s="18">
        <v>3</v>
      </c>
      <c r="O1525" s="18">
        <v>274.69038461538463</v>
      </c>
      <c r="P1525" s="21">
        <v>2.1346153846153846</v>
      </c>
      <c r="Q1525" s="21">
        <v>2.7027027027027026</v>
      </c>
      <c r="R1525" s="18">
        <v>4761.2999999999993</v>
      </c>
      <c r="S1525" s="24">
        <v>0.16666666666666666</v>
      </c>
      <c r="T1525" s="18">
        <v>1293.6699999999992</v>
      </c>
      <c r="U1525" s="24">
        <v>4.5284201093538853E-2</v>
      </c>
      <c r="V1525" s="12" cm="1">
        <f t="array" ref="V1525">SUMPRODUCT((B1525=$B:$B)*(M1525&lt;$M:$M))+1</f>
        <v>191</v>
      </c>
    </row>
    <row r="1526" spans="1:22" x14ac:dyDescent="0.2">
      <c r="A1526" s="14" t="str">
        <f t="shared" si="23"/>
        <v>2024Tamera Arnold4</v>
      </c>
      <c r="B1526" s="5">
        <v>2024</v>
      </c>
      <c r="C1526" s="6" t="s">
        <v>523</v>
      </c>
      <c r="D1526" s="6">
        <v>629568</v>
      </c>
      <c r="E1526" s="6" t="s">
        <v>527</v>
      </c>
      <c r="F1526" s="7">
        <v>6</v>
      </c>
      <c r="G1526" s="7">
        <v>6</v>
      </c>
      <c r="H1526" s="6" t="s">
        <v>31</v>
      </c>
      <c r="I1526" s="6" t="s">
        <v>34</v>
      </c>
      <c r="J1526" s="18">
        <v>13</v>
      </c>
      <c r="K1526" s="18">
        <v>47</v>
      </c>
      <c r="L1526" s="18">
        <v>146</v>
      </c>
      <c r="M1526" s="18">
        <v>7849.232</v>
      </c>
      <c r="N1526" s="18">
        <v>4</v>
      </c>
      <c r="O1526" s="18">
        <v>603.78707692307694</v>
      </c>
      <c r="P1526" s="21">
        <v>3.6153846153846154</v>
      </c>
      <c r="Q1526" s="21">
        <v>3.1063829787234041</v>
      </c>
      <c r="R1526" s="18">
        <v>2022.232</v>
      </c>
      <c r="S1526" s="24">
        <v>0.25763437747794943</v>
      </c>
      <c r="T1526" s="18">
        <v>1567.5319999999999</v>
      </c>
      <c r="U1526" s="24">
        <v>0.19970514312737858</v>
      </c>
      <c r="V1526" s="12" cm="1">
        <f t="array" ref="V1526">SUMPRODUCT((B1526=$B:$B)*(M1526&lt;$M:$M))+1</f>
        <v>349</v>
      </c>
    </row>
    <row r="1527" spans="1:22" x14ac:dyDescent="0.2">
      <c r="A1527" s="14" t="str">
        <f t="shared" si="23"/>
        <v>2024Tamera Arnold5</v>
      </c>
      <c r="B1527" s="5">
        <v>2024</v>
      </c>
      <c r="C1527" s="6" t="s">
        <v>523</v>
      </c>
      <c r="D1527" s="6">
        <v>811829</v>
      </c>
      <c r="E1527" s="6" t="s">
        <v>528</v>
      </c>
      <c r="F1527" s="7">
        <v>6</v>
      </c>
      <c r="G1527" s="7">
        <v>6</v>
      </c>
      <c r="H1527" s="6" t="s">
        <v>31</v>
      </c>
      <c r="I1527" s="6" t="s">
        <v>34</v>
      </c>
      <c r="J1527" s="18">
        <v>15</v>
      </c>
      <c r="K1527" s="18">
        <v>30</v>
      </c>
      <c r="L1527" s="18">
        <v>39</v>
      </c>
      <c r="M1527" s="18">
        <v>1142.5999999999999</v>
      </c>
      <c r="N1527" s="18">
        <v>5</v>
      </c>
      <c r="O1527" s="18">
        <v>76.173333333333332</v>
      </c>
      <c r="P1527" s="21">
        <v>2</v>
      </c>
      <c r="Q1527" s="21">
        <v>1.3</v>
      </c>
      <c r="R1527" s="18">
        <v>157.59999999999991</v>
      </c>
      <c r="S1527" s="24">
        <v>0.13793103448275856</v>
      </c>
      <c r="T1527" s="18">
        <v>-339.8300000000001</v>
      </c>
      <c r="U1527" s="24">
        <v>-0.29741816908804491</v>
      </c>
      <c r="V1527" s="12" cm="1">
        <f t="array" ref="V1527">SUMPRODUCT((B1527=$B:$B)*(M1527&lt;$M:$M))+1</f>
        <v>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6968-12A2-4BA3-9060-5074350442EC}">
  <sheetPr>
    <tabColor theme="3" tint="0.749992370372631"/>
  </sheetPr>
  <dimension ref="A1:E45"/>
  <sheetViews>
    <sheetView tabSelected="1" zoomScale="130" zoomScaleNormal="130" workbookViewId="0">
      <selection activeCell="E1" sqref="E1:J1048576"/>
    </sheetView>
  </sheetViews>
  <sheetFormatPr defaultRowHeight="12.75" x14ac:dyDescent="0.2"/>
  <cols>
    <col min="1" max="1" width="7.42578125" style="8" customWidth="1"/>
    <col min="2" max="2" width="9.140625" style="8"/>
    <col min="3" max="3" width="18.140625" style="8" bestFit="1" customWidth="1"/>
    <col min="4" max="16384" width="9.140625" style="8"/>
  </cols>
  <sheetData>
    <row r="1" spans="1:5" x14ac:dyDescent="0.2">
      <c r="A1" s="54" t="s">
        <v>530</v>
      </c>
      <c r="C1" s="54" t="s">
        <v>532</v>
      </c>
    </row>
    <row r="2" spans="1:5" x14ac:dyDescent="0.2">
      <c r="A2" s="12" cm="1">
        <f t="array" ref="A2:A4">_xlfn._xlws.SORT(_xlfn.UNIQUE(Data_Cust_Perf!B2:B1527),1,-1)</f>
        <v>2024</v>
      </c>
      <c r="C2" s="12" t="str" cm="1">
        <f t="array" ref="C2:C45">_xlfn._xlws.SORT(_xlfn.UNIQUE(Data_Cust_Perf!C2:C1527),1,1)</f>
        <v>Alberto Hunt</v>
      </c>
      <c r="E2" s="8" t="s">
        <v>616</v>
      </c>
    </row>
    <row r="3" spans="1:5" x14ac:dyDescent="0.2">
      <c r="A3" s="12">
        <v>2023</v>
      </c>
      <c r="C3" s="12" t="str">
        <v>Alex Kwon</v>
      </c>
      <c r="E3" s="8" t="s">
        <v>613</v>
      </c>
    </row>
    <row r="4" spans="1:5" x14ac:dyDescent="0.2">
      <c r="A4" s="12">
        <v>2022</v>
      </c>
      <c r="C4" s="12" t="str">
        <v>Amy Blye</v>
      </c>
    </row>
    <row r="5" spans="1:5" x14ac:dyDescent="0.2">
      <c r="C5" s="12" t="str">
        <v>Aria Langston</v>
      </c>
      <c r="E5" s="8" t="s">
        <v>617</v>
      </c>
    </row>
    <row r="6" spans="1:5" x14ac:dyDescent="0.2">
      <c r="C6" s="12" t="str">
        <v>Benny Wilder</v>
      </c>
      <c r="E6" s="8" t="s">
        <v>614</v>
      </c>
    </row>
    <row r="7" spans="1:5" x14ac:dyDescent="0.2">
      <c r="C7" s="12" t="str">
        <v>Bill Hampton</v>
      </c>
    </row>
    <row r="8" spans="1:5" x14ac:dyDescent="0.2">
      <c r="C8" s="12" t="str">
        <v>Caleb Thorne</v>
      </c>
      <c r="E8" s="8" t="s">
        <v>615</v>
      </c>
    </row>
    <row r="9" spans="1:5" x14ac:dyDescent="0.2">
      <c r="C9" s="12" t="str">
        <v>Carmen Blakemoore</v>
      </c>
    </row>
    <row r="10" spans="1:5" x14ac:dyDescent="0.2">
      <c r="C10" s="12" t="str">
        <v>Carol Mathews</v>
      </c>
    </row>
    <row r="11" spans="1:5" x14ac:dyDescent="0.2">
      <c r="C11" s="12" t="str">
        <v>Celia Pasillas</v>
      </c>
    </row>
    <row r="12" spans="1:5" x14ac:dyDescent="0.2">
      <c r="C12" s="12" t="str">
        <v>Claudia Schwartz</v>
      </c>
    </row>
    <row r="13" spans="1:5" x14ac:dyDescent="0.2">
      <c r="C13" s="12" t="str">
        <v>Debbie Green</v>
      </c>
    </row>
    <row r="14" spans="1:5" x14ac:dyDescent="0.2">
      <c r="C14" s="12" t="str">
        <v>Debbie Wong</v>
      </c>
    </row>
    <row r="15" spans="1:5" x14ac:dyDescent="0.2">
      <c r="C15" s="12" t="str">
        <v>Dora Tsai</v>
      </c>
    </row>
    <row r="16" spans="1:5" x14ac:dyDescent="0.2">
      <c r="C16" s="12" t="str">
        <v>Elena Crosswell</v>
      </c>
    </row>
    <row r="17" spans="3:3" x14ac:dyDescent="0.2">
      <c r="C17" s="12" t="str">
        <v>Gerald Wilson</v>
      </c>
    </row>
    <row r="18" spans="3:3" x14ac:dyDescent="0.2">
      <c r="C18" s="12" t="str">
        <v>Hugo Vale</v>
      </c>
    </row>
    <row r="19" spans="3:3" x14ac:dyDescent="0.2">
      <c r="C19" s="12" t="str">
        <v>Ian Juliano</v>
      </c>
    </row>
    <row r="20" spans="3:3" x14ac:dyDescent="0.2">
      <c r="C20" s="12" t="str">
        <v>Isaac Siegler</v>
      </c>
    </row>
    <row r="21" spans="3:3" x14ac:dyDescent="0.2">
      <c r="C21" s="12" t="str">
        <v>Jack Gao</v>
      </c>
    </row>
    <row r="22" spans="3:3" x14ac:dyDescent="0.2">
      <c r="C22" s="12" t="str">
        <v>Janet Phillips</v>
      </c>
    </row>
    <row r="23" spans="3:3" x14ac:dyDescent="0.2">
      <c r="C23" s="12" t="str">
        <v>Javier Salinas</v>
      </c>
    </row>
    <row r="24" spans="3:3" x14ac:dyDescent="0.2">
      <c r="C24" s="12" t="str">
        <v>Jeannie Skiles</v>
      </c>
    </row>
    <row r="25" spans="3:3" x14ac:dyDescent="0.2">
      <c r="C25" s="12" t="str">
        <v>John Foley</v>
      </c>
    </row>
    <row r="26" spans="3:3" x14ac:dyDescent="0.2">
      <c r="C26" s="12" t="str">
        <v>Josh Banks</v>
      </c>
    </row>
    <row r="27" spans="3:3" x14ac:dyDescent="0.2">
      <c r="C27" s="12" t="str">
        <v>Katie Sweeney</v>
      </c>
    </row>
    <row r="28" spans="3:3" x14ac:dyDescent="0.2">
      <c r="C28" s="12" t="str">
        <v>Kevin Baxter</v>
      </c>
    </row>
    <row r="29" spans="3:3" x14ac:dyDescent="0.2">
      <c r="C29" s="12" t="str">
        <v>Kim Pearson</v>
      </c>
    </row>
    <row r="30" spans="3:3" x14ac:dyDescent="0.2">
      <c r="C30" s="12" t="str">
        <v>Kurt Valentine</v>
      </c>
    </row>
    <row r="31" spans="3:3" x14ac:dyDescent="0.2">
      <c r="C31" s="12" t="str">
        <v>Malik Mann</v>
      </c>
    </row>
    <row r="32" spans="3:3" x14ac:dyDescent="0.2">
      <c r="C32" s="12" t="str">
        <v>Mary Amendola</v>
      </c>
    </row>
    <row r="33" spans="3:3" x14ac:dyDescent="0.2">
      <c r="C33" s="12" t="str">
        <v>Megan Neal</v>
      </c>
    </row>
    <row r="34" spans="3:3" x14ac:dyDescent="0.2">
      <c r="C34" s="12" t="str">
        <v>Mikhail Reilly</v>
      </c>
    </row>
    <row r="35" spans="3:3" x14ac:dyDescent="0.2">
      <c r="C35" s="12" t="str">
        <v>Mosaki Ishak</v>
      </c>
    </row>
    <row r="36" spans="3:3" x14ac:dyDescent="0.2">
      <c r="C36" s="12" t="str">
        <v>Nina Fuentes</v>
      </c>
    </row>
    <row r="37" spans="3:3" x14ac:dyDescent="0.2">
      <c r="C37" s="12" t="str">
        <v>Patricia Joseph</v>
      </c>
    </row>
    <row r="38" spans="3:3" x14ac:dyDescent="0.2">
      <c r="C38" s="12" t="str">
        <v>Paul Martell</v>
      </c>
    </row>
    <row r="39" spans="3:3" x14ac:dyDescent="0.2">
      <c r="C39" s="12" t="str">
        <v>Quinn York</v>
      </c>
    </row>
    <row r="40" spans="3:3" x14ac:dyDescent="0.2">
      <c r="C40" s="12" t="str">
        <v>Ray McDermott</v>
      </c>
    </row>
    <row r="41" spans="3:3" x14ac:dyDescent="0.2">
      <c r="C41" s="12" t="str">
        <v>Rebecca Jimenez</v>
      </c>
    </row>
    <row r="42" spans="3:3" x14ac:dyDescent="0.2">
      <c r="C42" s="12" t="str">
        <v>Ronnie Estrada</v>
      </c>
    </row>
    <row r="43" spans="3:3" x14ac:dyDescent="0.2">
      <c r="C43" s="12" t="str">
        <v>Sienna Calderon</v>
      </c>
    </row>
    <row r="44" spans="3:3" x14ac:dyDescent="0.2">
      <c r="C44" s="12" t="str">
        <v>Sivesh Saleh</v>
      </c>
    </row>
    <row r="45" spans="3:3" x14ac:dyDescent="0.2">
      <c r="C45" s="12" t="str">
        <v>Tamera Arnold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EADA-8388-4D13-8CA8-6BA59B661C7E}">
  <sheetPr>
    <tabColor theme="3" tint="0.749992370372631"/>
  </sheetPr>
  <dimension ref="A1:J88"/>
  <sheetViews>
    <sheetView topLeftCell="A9" workbookViewId="0">
      <selection activeCell="B17" sqref="B17"/>
    </sheetView>
  </sheetViews>
  <sheetFormatPr defaultRowHeight="15" x14ac:dyDescent="0.25"/>
  <cols>
    <col min="1" max="1" width="21" customWidth="1"/>
    <col min="2" max="2" width="9.42578125" bestFit="1" customWidth="1"/>
  </cols>
  <sheetData>
    <row r="1" spans="1:10" x14ac:dyDescent="0.25">
      <c r="A1" s="52" t="s">
        <v>612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x14ac:dyDescent="0.25">
      <c r="A3" s="51" t="s">
        <v>554</v>
      </c>
      <c r="B3" t="s">
        <v>555</v>
      </c>
    </row>
    <row r="4" spans="1:10" x14ac:dyDescent="0.25">
      <c r="A4" s="51"/>
    </row>
    <row r="5" spans="1:10" x14ac:dyDescent="0.25">
      <c r="A5" s="51" t="s">
        <v>556</v>
      </c>
      <c r="B5" t="s">
        <v>557</v>
      </c>
    </row>
    <row r="6" spans="1:10" x14ac:dyDescent="0.25">
      <c r="A6" s="51"/>
    </row>
    <row r="7" spans="1:10" x14ac:dyDescent="0.25">
      <c r="A7" s="51" t="s">
        <v>563</v>
      </c>
      <c r="B7" t="s">
        <v>564</v>
      </c>
    </row>
    <row r="8" spans="1:10" x14ac:dyDescent="0.25">
      <c r="A8" s="51"/>
    </row>
    <row r="9" spans="1:10" x14ac:dyDescent="0.25">
      <c r="A9" s="51" t="s">
        <v>558</v>
      </c>
      <c r="B9" s="50">
        <v>45672</v>
      </c>
    </row>
    <row r="11" spans="1:10" x14ac:dyDescent="0.25">
      <c r="A11" s="52" t="s">
        <v>618</v>
      </c>
      <c r="B11" s="53"/>
      <c r="C11" s="53"/>
      <c r="D11" s="53"/>
      <c r="E11" s="53"/>
      <c r="F11" s="53"/>
      <c r="G11" s="53"/>
      <c r="H11" s="53"/>
      <c r="I11" s="53"/>
      <c r="J11" s="53"/>
    </row>
    <row r="13" spans="1:10" x14ac:dyDescent="0.25">
      <c r="A13" s="51" t="s">
        <v>559</v>
      </c>
      <c r="B13" t="s">
        <v>560</v>
      </c>
    </row>
    <row r="14" spans="1:10" x14ac:dyDescent="0.25">
      <c r="B14" t="s">
        <v>561</v>
      </c>
    </row>
    <row r="16" spans="1:10" x14ac:dyDescent="0.25">
      <c r="B16" t="s">
        <v>622</v>
      </c>
    </row>
    <row r="18" spans="1:3" x14ac:dyDescent="0.25">
      <c r="A18" s="51" t="s">
        <v>562</v>
      </c>
      <c r="B18" t="s">
        <v>565</v>
      </c>
    </row>
    <row r="20" spans="1:3" x14ac:dyDescent="0.25">
      <c r="B20" s="51" t="s">
        <v>566</v>
      </c>
    </row>
    <row r="22" spans="1:3" x14ac:dyDescent="0.25">
      <c r="B22" s="51" t="s">
        <v>568</v>
      </c>
    </row>
    <row r="24" spans="1:3" x14ac:dyDescent="0.25">
      <c r="C24" t="s">
        <v>574</v>
      </c>
    </row>
    <row r="25" spans="1:3" x14ac:dyDescent="0.25">
      <c r="C25" t="s">
        <v>569</v>
      </c>
    </row>
    <row r="27" spans="1:3" x14ac:dyDescent="0.25">
      <c r="C27" t="s">
        <v>575</v>
      </c>
    </row>
    <row r="28" spans="1:3" x14ac:dyDescent="0.25">
      <c r="C28" t="s">
        <v>567</v>
      </c>
    </row>
    <row r="30" spans="1:3" x14ac:dyDescent="0.25">
      <c r="B30" s="51" t="s">
        <v>570</v>
      </c>
    </row>
    <row r="32" spans="1:3" x14ac:dyDescent="0.25">
      <c r="C32" t="s">
        <v>576</v>
      </c>
    </row>
    <row r="34" spans="1:3" x14ac:dyDescent="0.25">
      <c r="C34" t="s">
        <v>577</v>
      </c>
    </row>
    <row r="35" spans="1:3" x14ac:dyDescent="0.25">
      <c r="C35" t="s">
        <v>571</v>
      </c>
    </row>
    <row r="37" spans="1:3" x14ac:dyDescent="0.25">
      <c r="B37" s="51" t="s">
        <v>572</v>
      </c>
    </row>
    <row r="39" spans="1:3" x14ac:dyDescent="0.25">
      <c r="C39" t="s">
        <v>578</v>
      </c>
    </row>
    <row r="41" spans="1:3" x14ac:dyDescent="0.25">
      <c r="C41" t="s">
        <v>579</v>
      </c>
    </row>
    <row r="42" spans="1:3" x14ac:dyDescent="0.25">
      <c r="C42" t="s">
        <v>573</v>
      </c>
    </row>
    <row r="44" spans="1:3" x14ac:dyDescent="0.25">
      <c r="A44" s="51" t="s">
        <v>580</v>
      </c>
      <c r="B44" t="s">
        <v>581</v>
      </c>
    </row>
    <row r="45" spans="1:3" x14ac:dyDescent="0.25">
      <c r="B45" t="s">
        <v>582</v>
      </c>
    </row>
    <row r="47" spans="1:3" x14ac:dyDescent="0.25">
      <c r="C47" t="s">
        <v>584</v>
      </c>
    </row>
    <row r="48" spans="1:3" x14ac:dyDescent="0.25">
      <c r="C48" t="s">
        <v>583</v>
      </c>
    </row>
    <row r="50" spans="1:10" x14ac:dyDescent="0.25">
      <c r="B50" s="51" t="s">
        <v>620</v>
      </c>
    </row>
    <row r="52" spans="1:10" x14ac:dyDescent="0.25">
      <c r="A52" s="52" t="s">
        <v>585</v>
      </c>
      <c r="B52" s="52"/>
      <c r="C52" s="52"/>
      <c r="D52" s="52"/>
      <c r="E52" s="52"/>
      <c r="F52" s="52"/>
      <c r="G52" s="52"/>
      <c r="H52" s="52"/>
      <c r="I52" s="52"/>
      <c r="J52" s="52"/>
    </row>
    <row r="54" spans="1:10" x14ac:dyDescent="0.25">
      <c r="B54" t="s">
        <v>619</v>
      </c>
    </row>
    <row r="55" spans="1:10" x14ac:dyDescent="0.25">
      <c r="B55" t="s">
        <v>611</v>
      </c>
    </row>
    <row r="57" spans="1:10" x14ac:dyDescent="0.25">
      <c r="B57" t="s">
        <v>586</v>
      </c>
    </row>
    <row r="58" spans="1:10" x14ac:dyDescent="0.25">
      <c r="B58" t="s">
        <v>610</v>
      </c>
    </row>
    <row r="59" spans="1:10" x14ac:dyDescent="0.25">
      <c r="B59" t="s">
        <v>587</v>
      </c>
    </row>
    <row r="60" spans="1:10" x14ac:dyDescent="0.25">
      <c r="B60" t="s">
        <v>588</v>
      </c>
    </row>
    <row r="61" spans="1:10" x14ac:dyDescent="0.25">
      <c r="B61" t="s">
        <v>589</v>
      </c>
    </row>
    <row r="62" spans="1:10" x14ac:dyDescent="0.25">
      <c r="B62" t="s">
        <v>590</v>
      </c>
    </row>
    <row r="63" spans="1:10" x14ac:dyDescent="0.25">
      <c r="B63" t="s">
        <v>591</v>
      </c>
    </row>
    <row r="64" spans="1:10" x14ac:dyDescent="0.25">
      <c r="B64" t="s">
        <v>592</v>
      </c>
    </row>
    <row r="65" spans="2:2" x14ac:dyDescent="0.25">
      <c r="B65" t="s">
        <v>593</v>
      </c>
    </row>
    <row r="66" spans="2:2" x14ac:dyDescent="0.25">
      <c r="B66" t="s">
        <v>594</v>
      </c>
    </row>
    <row r="67" spans="2:2" x14ac:dyDescent="0.25">
      <c r="B67" t="s">
        <v>595</v>
      </c>
    </row>
    <row r="68" spans="2:2" x14ac:dyDescent="0.25">
      <c r="B68" t="s">
        <v>596</v>
      </c>
    </row>
    <row r="69" spans="2:2" x14ac:dyDescent="0.25">
      <c r="B69" t="s">
        <v>597</v>
      </c>
    </row>
    <row r="70" spans="2:2" x14ac:dyDescent="0.25">
      <c r="B70" t="s">
        <v>598</v>
      </c>
    </row>
    <row r="71" spans="2:2" x14ac:dyDescent="0.25">
      <c r="B71" t="s">
        <v>599</v>
      </c>
    </row>
    <row r="72" spans="2:2" x14ac:dyDescent="0.25">
      <c r="B72" t="s">
        <v>600</v>
      </c>
    </row>
    <row r="73" spans="2:2" x14ac:dyDescent="0.25">
      <c r="B73" t="s">
        <v>601</v>
      </c>
    </row>
    <row r="74" spans="2:2" x14ac:dyDescent="0.25">
      <c r="B74" t="s">
        <v>602</v>
      </c>
    </row>
    <row r="75" spans="2:2" x14ac:dyDescent="0.25">
      <c r="B75" t="s">
        <v>603</v>
      </c>
    </row>
    <row r="76" spans="2:2" x14ac:dyDescent="0.25">
      <c r="B76" t="s">
        <v>604</v>
      </c>
    </row>
    <row r="77" spans="2:2" x14ac:dyDescent="0.25">
      <c r="B77" t="s">
        <v>19</v>
      </c>
    </row>
    <row r="79" spans="2:2" x14ac:dyDescent="0.25">
      <c r="B79" t="s">
        <v>606</v>
      </c>
    </row>
    <row r="80" spans="2:2" x14ac:dyDescent="0.25">
      <c r="B80" t="s">
        <v>605</v>
      </c>
    </row>
    <row r="82" spans="2:2" x14ac:dyDescent="0.25">
      <c r="B82" t="s">
        <v>607</v>
      </c>
    </row>
    <row r="83" spans="2:2" x14ac:dyDescent="0.25">
      <c r="B83" t="s">
        <v>608</v>
      </c>
    </row>
    <row r="85" spans="2:2" x14ac:dyDescent="0.25">
      <c r="B85" t="s">
        <v>609</v>
      </c>
    </row>
    <row r="86" spans="2:2" x14ac:dyDescent="0.25">
      <c r="B86" t="s">
        <v>610</v>
      </c>
    </row>
    <row r="87" spans="2:2" x14ac:dyDescent="0.25">
      <c r="B87" t="s">
        <v>587</v>
      </c>
    </row>
    <row r="88" spans="2:2" x14ac:dyDescent="0.25">
      <c r="B88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Sales_Rep_Top_10</vt:lpstr>
      <vt:lpstr>Data_Cust_Perf</vt:lpstr>
      <vt:lpstr>Drop_Down_Data</vt:lpstr>
      <vt:lpstr>Report_Info</vt:lpstr>
      <vt:lpstr>Lookup_Sales_Rep</vt:lpstr>
      <vt:lpstr>Lookup_Year</vt:lpstr>
      <vt:lpstr>Sales_Rep_Top_10!Print_Area</vt:lpstr>
      <vt:lpstr>Select_Sales_Rep</vt:lpstr>
      <vt:lpstr>Select_Year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White</dc:creator>
  <cp:lastModifiedBy>Paul White</cp:lastModifiedBy>
  <cp:lastPrinted>2025-03-18T11:10:07Z</cp:lastPrinted>
  <dcterms:created xsi:type="dcterms:W3CDTF">2025-03-03T19:42:13Z</dcterms:created>
  <dcterms:modified xsi:type="dcterms:W3CDTF">2025-03-18T11:14:08Z</dcterms:modified>
</cp:coreProperties>
</file>